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9525"/>
  </bookViews>
  <sheets>
    <sheet name="Summary" sheetId="49" r:id="rId1"/>
    <sheet name="Sheet1" sheetId="48" r:id="rId2"/>
    <sheet name="Water and Cooking" sheetId="1" state="hidden" r:id="rId3"/>
    <sheet name="NC CT Gas Z3" sheetId="34" r:id="rId4"/>
    <sheet name="NC CT Electric Z3 O1" sheetId="35" r:id="rId5"/>
    <sheet name="NC CT Electric Z3 O2" sheetId="36" r:id="rId6"/>
    <sheet name="Retrofit CT Gas Z3" sheetId="37" r:id="rId7"/>
    <sheet name="Retrofit CT Electric Z3 O1" sheetId="38" r:id="rId8"/>
    <sheet name="Retrofit CT Electric Z3 O2" sheetId="39" r:id="rId9"/>
    <sheet name="NC CT Gas Z4" sheetId="124" r:id="rId10"/>
    <sheet name="NC CT Electric Z4 O1" sheetId="125" r:id="rId11"/>
    <sheet name="NC CT Electric Z4 O2" sheetId="126" r:id="rId12"/>
    <sheet name="Retrofit CT Gas Z4" sheetId="127" r:id="rId13"/>
    <sheet name="Retrofit CT Electric Z4 O1" sheetId="128" r:id="rId14"/>
    <sheet name="Retrofit CT Electric Z4 O2" sheetId="130" r:id="rId15"/>
    <sheet name="NC CT Gas Z6" sheetId="131" r:id="rId16"/>
    <sheet name="NC CT Electric Z6 O1" sheetId="132" r:id="rId17"/>
    <sheet name="NC CT Electric Z6 O2" sheetId="133" r:id="rId18"/>
    <sheet name="Retrofit CT Gas Z6" sheetId="134" r:id="rId19"/>
    <sheet name="Retrofit CT Electric Z6 O1" sheetId="135" r:id="rId20"/>
    <sheet name="Retrofit CT Electric Z6 O2" sheetId="136" r:id="rId21"/>
    <sheet name="NC CT Gas Z9" sheetId="137" r:id="rId22"/>
    <sheet name="NC CT Electric Z9 O1" sheetId="138" r:id="rId23"/>
    <sheet name="NC CT Electric Z9 O2" sheetId="139" r:id="rId24"/>
    <sheet name="Retrofit CT Gas Z9" sheetId="140" r:id="rId25"/>
    <sheet name="Retrofit CT Electric Z9 O1" sheetId="141" r:id="rId26"/>
    <sheet name="Retrofit CT Electric Z9 O2" sheetId="142" r:id="rId27"/>
    <sheet name="NC CT Gas Z10" sheetId="143" r:id="rId28"/>
    <sheet name="NC CT Electric Z10 O1" sheetId="144" r:id="rId29"/>
    <sheet name="NC CT Electric Z10 O2" sheetId="145" r:id="rId30"/>
    <sheet name="Retrofit CT Gas Z10" sheetId="146" r:id="rId31"/>
    <sheet name="Retrofit CT Electric Z10 O1" sheetId="147" r:id="rId32"/>
    <sheet name="Retrofit CT Electric Z10 O2" sheetId="148" r:id="rId33"/>
    <sheet name="NC CT Gas Z12" sheetId="149" r:id="rId34"/>
    <sheet name="NC CT Electric Z12 O1" sheetId="150" r:id="rId35"/>
    <sheet name="NC CT Electric Z12 O2" sheetId="151" r:id="rId36"/>
    <sheet name="Retrofit CT Gas Z12" sheetId="152" r:id="rId37"/>
    <sheet name="Retrofit CT Electric Z12 O1" sheetId="153" r:id="rId38"/>
    <sheet name="Retrofit CT Electric Z12 O2" sheetId="154" r:id="rId39"/>
    <sheet name="NC D Gas Z3" sheetId="41" r:id="rId40"/>
    <sheet name="NC D Electric Z3 O1" sheetId="42" r:id="rId41"/>
    <sheet name="NC D Electric Z3 O2" sheetId="43" r:id="rId42"/>
    <sheet name="Retrofit D Gas Z3" sheetId="45" r:id="rId43"/>
    <sheet name="Retrofit D Electric Z3 O1" sheetId="46" r:id="rId44"/>
    <sheet name="Retrofit D Electric Z3 O2" sheetId="47" r:id="rId45"/>
    <sheet name="NC D Gas Z4" sheetId="155" r:id="rId46"/>
    <sheet name="NC D Electric Z4 O1" sheetId="156" r:id="rId47"/>
    <sheet name="NC D Electric Z4 O2" sheetId="157" r:id="rId48"/>
    <sheet name="Retrofit D Gas Z4" sheetId="158" r:id="rId49"/>
    <sheet name="Retrofit D Electric Z4 O1" sheetId="159" r:id="rId50"/>
    <sheet name="Retrofit D Electric Z4 O2" sheetId="160" r:id="rId51"/>
    <sheet name="NC D Gas Z6" sheetId="161" r:id="rId52"/>
    <sheet name="NC D Electric Z6 O1" sheetId="162" r:id="rId53"/>
    <sheet name="NC D Electric Z6 O2" sheetId="163" r:id="rId54"/>
    <sheet name="Retrofit D Gas Z6" sheetId="164" r:id="rId55"/>
    <sheet name="Retrofit D Electric Z6 O1" sheetId="165" r:id="rId56"/>
    <sheet name="Retrofit D Electric Z6 O2" sheetId="166" r:id="rId57"/>
    <sheet name="NC D Gas Z9" sheetId="167" r:id="rId58"/>
    <sheet name="NC D Electric Z9 O1" sheetId="168" r:id="rId59"/>
    <sheet name="NC D Electric Z9 O2" sheetId="169" r:id="rId60"/>
    <sheet name="Retrofit D Gas Z9" sheetId="170" r:id="rId61"/>
    <sheet name="Retrofit D Electric Z9 O1" sheetId="171" r:id="rId62"/>
    <sheet name="Retrofit D Electric Z9 O2" sheetId="172" r:id="rId63"/>
    <sheet name="NC D Gas Z10" sheetId="173" r:id="rId64"/>
    <sheet name="NC D Electric Z10 O1" sheetId="174" r:id="rId65"/>
    <sheet name="NC D Electric Z10 O2" sheetId="175" r:id="rId66"/>
    <sheet name="Retrofit D Gas Z10" sheetId="176" r:id="rId67"/>
    <sheet name="Retrofit D Electric Z10 O1" sheetId="177" r:id="rId68"/>
    <sheet name="Retrofit D Electric Z10 O2" sheetId="178" r:id="rId69"/>
    <sheet name="NC D Gas Z12" sheetId="179" r:id="rId70"/>
    <sheet name="NC D Electric Z12 O1" sheetId="180" r:id="rId71"/>
    <sheet name="NC D Electric Z12 O2" sheetId="181" r:id="rId72"/>
    <sheet name="Retrofit D Gas Z12" sheetId="182" r:id="rId73"/>
    <sheet name="Retrofit D Electric Z12 O1" sheetId="183" r:id="rId74"/>
    <sheet name="Retrofit D Electric Z12 O2" sheetId="184" r:id="rId75"/>
  </sheets>
  <definedNames>
    <definedName name="zone_lu">Sheet1!$B$4:$I$9</definedName>
  </definedNames>
  <calcPr calcId="145621"/>
</workbook>
</file>

<file path=xl/calcChain.xml><?xml version="1.0" encoding="utf-8"?>
<calcChain xmlns="http://schemas.openxmlformats.org/spreadsheetml/2006/main">
  <c r="H16" i="152" l="1"/>
  <c r="H15" i="152"/>
  <c r="H14" i="152"/>
  <c r="H16" i="149"/>
  <c r="H15" i="149"/>
  <c r="H14" i="149"/>
  <c r="H16" i="146"/>
  <c r="H15" i="146"/>
  <c r="H14" i="146"/>
  <c r="H16" i="143"/>
  <c r="H15" i="143"/>
  <c r="H14" i="143"/>
  <c r="H16" i="140"/>
  <c r="H15" i="140"/>
  <c r="H14" i="140"/>
  <c r="H16" i="137"/>
  <c r="H15" i="137"/>
  <c r="H14" i="137"/>
  <c r="H16" i="134"/>
  <c r="H15" i="134"/>
  <c r="H14" i="134"/>
  <c r="H16" i="131"/>
  <c r="H15" i="131"/>
  <c r="H14" i="131"/>
  <c r="H16" i="127"/>
  <c r="H15" i="127"/>
  <c r="H14" i="127"/>
  <c r="H16" i="124"/>
  <c r="H15" i="124"/>
  <c r="H14" i="124"/>
  <c r="H16" i="37"/>
  <c r="H15" i="37"/>
  <c r="H14" i="37"/>
  <c r="H9" i="184"/>
  <c r="G8" i="184"/>
  <c r="H8" i="184" s="1"/>
  <c r="H9" i="183"/>
  <c r="G8" i="183"/>
  <c r="H8" i="183" s="1"/>
  <c r="H9" i="182"/>
  <c r="G8" i="182"/>
  <c r="H8" i="182" s="1"/>
  <c r="H9" i="178"/>
  <c r="G8" i="178"/>
  <c r="H8" i="178" s="1"/>
  <c r="H9" i="177"/>
  <c r="G8" i="177"/>
  <c r="H8" i="177" s="1"/>
  <c r="H9" i="176"/>
  <c r="G8" i="176"/>
  <c r="H8" i="176" s="1"/>
  <c r="H9" i="172"/>
  <c r="G8" i="172"/>
  <c r="H8" i="172" s="1"/>
  <c r="H9" i="171"/>
  <c r="G8" i="171"/>
  <c r="H8" i="171" s="1"/>
  <c r="H9" i="170"/>
  <c r="G8" i="170"/>
  <c r="H8" i="170" s="1"/>
  <c r="H9" i="166"/>
  <c r="G8" i="166"/>
  <c r="H8" i="166" s="1"/>
  <c r="H9" i="165"/>
  <c r="G8" i="165"/>
  <c r="H8" i="165" s="1"/>
  <c r="H9" i="164"/>
  <c r="G8" i="164"/>
  <c r="H8" i="164" s="1"/>
  <c r="H9" i="160"/>
  <c r="G8" i="160"/>
  <c r="H8" i="160" s="1"/>
  <c r="H9" i="159"/>
  <c r="G8" i="159"/>
  <c r="H8" i="159" s="1"/>
  <c r="H9" i="158"/>
  <c r="G8" i="158"/>
  <c r="H8" i="158" s="1"/>
  <c r="H9" i="47"/>
  <c r="G8" i="47"/>
  <c r="H8" i="47" s="1"/>
  <c r="H9" i="46"/>
  <c r="G8" i="46"/>
  <c r="H8" i="46" s="1"/>
  <c r="H9" i="154"/>
  <c r="G8" i="154"/>
  <c r="H8" i="154" s="1"/>
  <c r="H9" i="153"/>
  <c r="G8" i="153"/>
  <c r="H8" i="153" s="1"/>
  <c r="H9" i="152"/>
  <c r="G8" i="152"/>
  <c r="H8" i="152" s="1"/>
  <c r="H9" i="148"/>
  <c r="G8" i="148"/>
  <c r="H8" i="148" s="1"/>
  <c r="H9" i="147"/>
  <c r="G8" i="147"/>
  <c r="H8" i="147" s="1"/>
  <c r="H9" i="146"/>
  <c r="G8" i="146"/>
  <c r="H8" i="146" s="1"/>
  <c r="H9" i="142"/>
  <c r="G8" i="142"/>
  <c r="H8" i="142" s="1"/>
  <c r="H9" i="141"/>
  <c r="G8" i="141"/>
  <c r="H8" i="141" s="1"/>
  <c r="H9" i="140"/>
  <c r="G8" i="140"/>
  <c r="H8" i="140" s="1"/>
  <c r="H9" i="136"/>
  <c r="G8" i="136"/>
  <c r="H8" i="136" s="1"/>
  <c r="H9" i="135"/>
  <c r="G8" i="135"/>
  <c r="H8" i="135" s="1"/>
  <c r="H9" i="134"/>
  <c r="G8" i="134"/>
  <c r="H8" i="134" s="1"/>
  <c r="H9" i="130"/>
  <c r="G8" i="130"/>
  <c r="H8" i="130" s="1"/>
  <c r="H9" i="128"/>
  <c r="G8" i="128"/>
  <c r="H8" i="128" s="1"/>
  <c r="H9" i="127"/>
  <c r="G8" i="127"/>
  <c r="H8" i="127" s="1"/>
  <c r="H9" i="39"/>
  <c r="G8" i="39"/>
  <c r="H8" i="39" s="1"/>
  <c r="H9" i="38"/>
  <c r="G8" i="38"/>
  <c r="H8" i="38" s="1"/>
  <c r="G22" i="183" l="1"/>
  <c r="H22" i="183" s="1"/>
  <c r="H19" i="183"/>
  <c r="G22" i="184"/>
  <c r="H22" i="184" s="1"/>
  <c r="H19" i="184"/>
  <c r="G22" i="177"/>
  <c r="H22" i="177" s="1"/>
  <c r="H19" i="177"/>
  <c r="G22" i="178"/>
  <c r="H22" i="178" s="1"/>
  <c r="H19" i="178"/>
  <c r="G22" i="171"/>
  <c r="H22" i="171" s="1"/>
  <c r="H19" i="171"/>
  <c r="G22" i="172"/>
  <c r="H22" i="172" s="1"/>
  <c r="H19" i="172"/>
  <c r="G22" i="165"/>
  <c r="H22" i="165" s="1"/>
  <c r="H19" i="165"/>
  <c r="G22" i="166"/>
  <c r="H22" i="166" s="1"/>
  <c r="H19" i="166"/>
  <c r="G22" i="159"/>
  <c r="H22" i="159" s="1"/>
  <c r="H19" i="159"/>
  <c r="G22" i="160"/>
  <c r="H22" i="160" s="1"/>
  <c r="H19" i="160"/>
  <c r="G22" i="46"/>
  <c r="H22" i="46" s="1"/>
  <c r="H19" i="46"/>
  <c r="G22" i="47"/>
  <c r="H22" i="47" s="1"/>
  <c r="H19" i="47"/>
  <c r="G22" i="153"/>
  <c r="H22" i="153" s="1"/>
  <c r="H19" i="153"/>
  <c r="G22" i="154"/>
  <c r="H22" i="154" s="1"/>
  <c r="H19" i="154"/>
  <c r="G22" i="147"/>
  <c r="H22" i="147" s="1"/>
  <c r="H19" i="147"/>
  <c r="G22" i="148"/>
  <c r="H22" i="148" s="1"/>
  <c r="H19" i="148"/>
  <c r="G22" i="141"/>
  <c r="H22" i="141" s="1"/>
  <c r="H19" i="141"/>
  <c r="G22" i="142"/>
  <c r="H22" i="142" s="1"/>
  <c r="H19" i="142"/>
  <c r="G22" i="135"/>
  <c r="H22" i="135" s="1"/>
  <c r="H19" i="135"/>
  <c r="G22" i="136"/>
  <c r="H22" i="136" s="1"/>
  <c r="H19" i="136"/>
  <c r="G22" i="128"/>
  <c r="H22" i="128" s="1"/>
  <c r="H19" i="128"/>
  <c r="G22" i="130"/>
  <c r="H22" i="130" s="1"/>
  <c r="H19" i="130"/>
  <c r="G22" i="39"/>
  <c r="H22" i="39" s="1"/>
  <c r="H19" i="39"/>
  <c r="G22" i="38"/>
  <c r="H22" i="38" s="1"/>
  <c r="H19" i="38"/>
  <c r="G22" i="180"/>
  <c r="H22" i="180" s="1"/>
  <c r="H19" i="180"/>
  <c r="G22" i="181"/>
  <c r="H22" i="181" s="1"/>
  <c r="H19" i="181"/>
  <c r="G22" i="174"/>
  <c r="H22" i="174" s="1"/>
  <c r="H19" i="174"/>
  <c r="G22" i="175"/>
  <c r="H22" i="175" s="1"/>
  <c r="H19" i="175"/>
  <c r="G22" i="168"/>
  <c r="H22" i="168" s="1"/>
  <c r="H19" i="168"/>
  <c r="G22" i="169"/>
  <c r="H22" i="169" s="1"/>
  <c r="H19" i="169"/>
  <c r="G22" i="162"/>
  <c r="H22" i="162" s="1"/>
  <c r="H19" i="162"/>
  <c r="G22" i="163"/>
  <c r="H22" i="163" s="1"/>
  <c r="H19" i="163"/>
  <c r="G22" i="156"/>
  <c r="H22" i="156" s="1"/>
  <c r="H19" i="156"/>
  <c r="G22" i="157"/>
  <c r="H22" i="157" s="1"/>
  <c r="H19" i="157"/>
  <c r="G22" i="43"/>
  <c r="H22" i="43" s="1"/>
  <c r="H19" i="43"/>
  <c r="G22" i="42"/>
  <c r="H22" i="42" s="1"/>
  <c r="H19" i="42"/>
  <c r="G22" i="150"/>
  <c r="H22" i="150" s="1"/>
  <c r="H19" i="150"/>
  <c r="G22" i="151"/>
  <c r="H22" i="151" s="1"/>
  <c r="H19" i="151"/>
  <c r="G22" i="144"/>
  <c r="H22" i="144" s="1"/>
  <c r="H19" i="144"/>
  <c r="G22" i="145"/>
  <c r="H22" i="145" s="1"/>
  <c r="H19" i="145"/>
  <c r="G22" i="138"/>
  <c r="H22" i="138" s="1"/>
  <c r="H19" i="138"/>
  <c r="G22" i="139"/>
  <c r="H22" i="139" s="1"/>
  <c r="H19" i="139"/>
  <c r="G22" i="132"/>
  <c r="H22" i="132" s="1"/>
  <c r="H19" i="132"/>
  <c r="G22" i="133"/>
  <c r="H22" i="133" s="1"/>
  <c r="H19" i="133"/>
  <c r="G22" i="126"/>
  <c r="H22" i="126" s="1"/>
  <c r="H19" i="126"/>
  <c r="G22" i="125"/>
  <c r="H22" i="125" s="1"/>
  <c r="H19" i="125"/>
  <c r="G22" i="36"/>
  <c r="H22" i="36" s="1"/>
  <c r="H19" i="36"/>
  <c r="G22" i="35"/>
  <c r="H22" i="35" s="1"/>
  <c r="H19" i="35"/>
  <c r="G22" i="179"/>
  <c r="H22" i="179" s="1"/>
  <c r="H21" i="179"/>
  <c r="H19" i="179"/>
  <c r="G22" i="173"/>
  <c r="H22" i="173" s="1"/>
  <c r="H21" i="173"/>
  <c r="H19" i="173"/>
  <c r="G22" i="167"/>
  <c r="H22" i="167" s="1"/>
  <c r="H21" i="167"/>
  <c r="H19" i="167"/>
  <c r="G22" i="161"/>
  <c r="H22" i="161" s="1"/>
  <c r="H21" i="161"/>
  <c r="H19" i="161"/>
  <c r="G22" i="155"/>
  <c r="H22" i="155" s="1"/>
  <c r="H21" i="155"/>
  <c r="H19" i="155"/>
  <c r="G22" i="41"/>
  <c r="H22" i="41" s="1"/>
  <c r="H21" i="41"/>
  <c r="H19" i="41"/>
  <c r="G22" i="149"/>
  <c r="H22" i="149" s="1"/>
  <c r="H21" i="149"/>
  <c r="H19" i="149"/>
  <c r="G22" i="143"/>
  <c r="H22" i="143" s="1"/>
  <c r="H21" i="143"/>
  <c r="H19" i="143"/>
  <c r="G22" i="137"/>
  <c r="H22" i="137" s="1"/>
  <c r="H21" i="137"/>
  <c r="H19" i="137"/>
  <c r="G22" i="131"/>
  <c r="H22" i="131" s="1"/>
  <c r="H21" i="131"/>
  <c r="H19" i="131"/>
  <c r="G22" i="124"/>
  <c r="H22" i="124" s="1"/>
  <c r="H21" i="124"/>
  <c r="H19" i="124"/>
  <c r="H19" i="34"/>
  <c r="H21" i="34"/>
  <c r="E4" i="49"/>
  <c r="F4" i="49"/>
  <c r="I4" i="49"/>
  <c r="H30" i="184" l="1"/>
  <c r="H28" i="184"/>
  <c r="E27" i="184"/>
  <c r="H26" i="184"/>
  <c r="H18" i="184"/>
  <c r="G17" i="184"/>
  <c r="H17" i="184" s="1"/>
  <c r="H16" i="184"/>
  <c r="H15" i="184"/>
  <c r="H14" i="184"/>
  <c r="H13" i="184"/>
  <c r="H12" i="184"/>
  <c r="H11" i="184"/>
  <c r="O1" i="184"/>
  <c r="H30" i="183"/>
  <c r="H28" i="183"/>
  <c r="E27" i="183"/>
  <c r="H26" i="183"/>
  <c r="H18" i="183"/>
  <c r="G17" i="183"/>
  <c r="H17" i="183" s="1"/>
  <c r="H23" i="183" s="1"/>
  <c r="H16" i="183"/>
  <c r="H15" i="183"/>
  <c r="H14" i="183"/>
  <c r="H13" i="183"/>
  <c r="H12" i="183"/>
  <c r="H11" i="183"/>
  <c r="O1" i="183"/>
  <c r="H30" i="182"/>
  <c r="H28" i="182"/>
  <c r="E27" i="182"/>
  <c r="H26" i="182"/>
  <c r="H18" i="182"/>
  <c r="G17" i="182"/>
  <c r="H17" i="182" s="1"/>
  <c r="H16" i="182"/>
  <c r="H15" i="182"/>
  <c r="H14" i="182"/>
  <c r="H13" i="182"/>
  <c r="H12" i="182"/>
  <c r="H11" i="182"/>
  <c r="H10" i="182"/>
  <c r="O1" i="182"/>
  <c r="H30" i="181"/>
  <c r="H28" i="181"/>
  <c r="E27" i="181"/>
  <c r="H26" i="181"/>
  <c r="H18" i="181"/>
  <c r="G17" i="181"/>
  <c r="H17" i="181" s="1"/>
  <c r="H16" i="181"/>
  <c r="H15" i="181"/>
  <c r="H14" i="181"/>
  <c r="H13" i="181"/>
  <c r="H12" i="181"/>
  <c r="H11" i="181"/>
  <c r="H10" i="181"/>
  <c r="O1" i="181"/>
  <c r="H30" i="180"/>
  <c r="H28" i="180"/>
  <c r="E27" i="180"/>
  <c r="H26" i="180"/>
  <c r="H18" i="180"/>
  <c r="G17" i="180"/>
  <c r="H17" i="180" s="1"/>
  <c r="H16" i="180"/>
  <c r="H15" i="180"/>
  <c r="H14" i="180"/>
  <c r="H13" i="180"/>
  <c r="H12" i="180"/>
  <c r="H11" i="180"/>
  <c r="H10" i="180"/>
  <c r="O1" i="180"/>
  <c r="H30" i="179"/>
  <c r="H28" i="179"/>
  <c r="E27" i="179"/>
  <c r="H26" i="179"/>
  <c r="H18" i="179"/>
  <c r="G17" i="179"/>
  <c r="H17" i="179" s="1"/>
  <c r="H16" i="179"/>
  <c r="H15" i="179"/>
  <c r="H14" i="179"/>
  <c r="H13" i="179"/>
  <c r="H12" i="179"/>
  <c r="H11" i="179"/>
  <c r="H10" i="179"/>
  <c r="O1" i="179"/>
  <c r="H30" i="178"/>
  <c r="H28" i="178"/>
  <c r="E27" i="178"/>
  <c r="H26" i="178"/>
  <c r="H18" i="178"/>
  <c r="G17" i="178"/>
  <c r="H17" i="178" s="1"/>
  <c r="H16" i="178"/>
  <c r="H15" i="178"/>
  <c r="H14" i="178"/>
  <c r="H13" i="178"/>
  <c r="H12" i="178"/>
  <c r="H11" i="178"/>
  <c r="O1" i="178"/>
  <c r="H30" i="177"/>
  <c r="H28" i="177"/>
  <c r="E27" i="177"/>
  <c r="H26" i="177"/>
  <c r="H18" i="177"/>
  <c r="G17" i="177"/>
  <c r="H17" i="177" s="1"/>
  <c r="H16" i="177"/>
  <c r="H15" i="177"/>
  <c r="H14" i="177"/>
  <c r="H13" i="177"/>
  <c r="H12" i="177"/>
  <c r="H11" i="177"/>
  <c r="O1" i="177"/>
  <c r="H30" i="176"/>
  <c r="H28" i="176"/>
  <c r="E27" i="176"/>
  <c r="H26" i="176"/>
  <c r="H18" i="176"/>
  <c r="G17" i="176"/>
  <c r="H17" i="176" s="1"/>
  <c r="H16" i="176"/>
  <c r="H15" i="176"/>
  <c r="H14" i="176"/>
  <c r="H13" i="176"/>
  <c r="H12" i="176"/>
  <c r="H11" i="176"/>
  <c r="O1" i="176"/>
  <c r="H30" i="175"/>
  <c r="H28" i="175"/>
  <c r="E27" i="175"/>
  <c r="H26" i="175"/>
  <c r="H18" i="175"/>
  <c r="G17" i="175"/>
  <c r="H17" i="175" s="1"/>
  <c r="H16" i="175"/>
  <c r="H15" i="175"/>
  <c r="H14" i="175"/>
  <c r="H13" i="175"/>
  <c r="H12" i="175"/>
  <c r="H11" i="175"/>
  <c r="H10" i="175"/>
  <c r="O1" i="175"/>
  <c r="H30" i="174"/>
  <c r="H28" i="174"/>
  <c r="E27" i="174"/>
  <c r="H26" i="174"/>
  <c r="H18" i="174"/>
  <c r="G17" i="174"/>
  <c r="H17" i="174" s="1"/>
  <c r="H16" i="174"/>
  <c r="H15" i="174"/>
  <c r="H14" i="174"/>
  <c r="H13" i="174"/>
  <c r="H12" i="174"/>
  <c r="H11" i="174"/>
  <c r="H10" i="174"/>
  <c r="O1" i="174"/>
  <c r="H30" i="173"/>
  <c r="H28" i="173"/>
  <c r="E27" i="173"/>
  <c r="H26" i="173"/>
  <c r="H18" i="173"/>
  <c r="G17" i="173"/>
  <c r="H17" i="173" s="1"/>
  <c r="H16" i="173"/>
  <c r="H15" i="173"/>
  <c r="H14" i="173"/>
  <c r="H13" i="173"/>
  <c r="H12" i="173"/>
  <c r="H11" i="173"/>
  <c r="H10" i="173"/>
  <c r="O1" i="173"/>
  <c r="H30" i="172"/>
  <c r="H28" i="172"/>
  <c r="E27" i="172"/>
  <c r="H26" i="172"/>
  <c r="H18" i="172"/>
  <c r="G17" i="172"/>
  <c r="H17" i="172" s="1"/>
  <c r="H16" i="172"/>
  <c r="H15" i="172"/>
  <c r="H14" i="172"/>
  <c r="H13" i="172"/>
  <c r="H12" i="172"/>
  <c r="H11" i="172"/>
  <c r="O1" i="172"/>
  <c r="H30" i="171"/>
  <c r="H28" i="171"/>
  <c r="E27" i="171"/>
  <c r="H26" i="171"/>
  <c r="H18" i="171"/>
  <c r="G17" i="171"/>
  <c r="H17" i="171" s="1"/>
  <c r="H23" i="171" s="1"/>
  <c r="H16" i="171"/>
  <c r="H15" i="171"/>
  <c r="H14" i="171"/>
  <c r="H13" i="171"/>
  <c r="H12" i="171"/>
  <c r="H11" i="171"/>
  <c r="O1" i="171"/>
  <c r="H30" i="170"/>
  <c r="H28" i="170"/>
  <c r="E27" i="170"/>
  <c r="H26" i="170"/>
  <c r="H18" i="170"/>
  <c r="G17" i="170"/>
  <c r="H17" i="170" s="1"/>
  <c r="H16" i="170"/>
  <c r="H15" i="170"/>
  <c r="H14" i="170"/>
  <c r="H13" i="170"/>
  <c r="H12" i="170"/>
  <c r="H11" i="170"/>
  <c r="O1" i="170"/>
  <c r="H30" i="169"/>
  <c r="H28" i="169"/>
  <c r="E27" i="169"/>
  <c r="H26" i="169"/>
  <c r="H18" i="169"/>
  <c r="G17" i="169"/>
  <c r="H17" i="169" s="1"/>
  <c r="H16" i="169"/>
  <c r="H15" i="169"/>
  <c r="H14" i="169"/>
  <c r="H13" i="169"/>
  <c r="H12" i="169"/>
  <c r="H11" i="169"/>
  <c r="H10" i="169"/>
  <c r="O1" i="169"/>
  <c r="H30" i="168"/>
  <c r="H28" i="168"/>
  <c r="E27" i="168"/>
  <c r="H26" i="168"/>
  <c r="H18" i="168"/>
  <c r="G17" i="168"/>
  <c r="H17" i="168" s="1"/>
  <c r="H16" i="168"/>
  <c r="H15" i="168"/>
  <c r="H14" i="168"/>
  <c r="H13" i="168"/>
  <c r="H12" i="168"/>
  <c r="H11" i="168"/>
  <c r="H10" i="168"/>
  <c r="O1" i="168"/>
  <c r="H30" i="167"/>
  <c r="H28" i="167"/>
  <c r="E27" i="167"/>
  <c r="H26" i="167"/>
  <c r="H18" i="167"/>
  <c r="G17" i="167"/>
  <c r="H17" i="167" s="1"/>
  <c r="H16" i="167"/>
  <c r="H15" i="167"/>
  <c r="H14" i="167"/>
  <c r="H13" i="167"/>
  <c r="H12" i="167"/>
  <c r="H11" i="167"/>
  <c r="H10" i="167"/>
  <c r="O1" i="167"/>
  <c r="H30" i="166"/>
  <c r="H28" i="166"/>
  <c r="E27" i="166"/>
  <c r="H26" i="166"/>
  <c r="H18" i="166"/>
  <c r="G17" i="166"/>
  <c r="H17" i="166" s="1"/>
  <c r="H16" i="166"/>
  <c r="H15" i="166"/>
  <c r="H14" i="166"/>
  <c r="H13" i="166"/>
  <c r="H12" i="166"/>
  <c r="H11" i="166"/>
  <c r="O1" i="166"/>
  <c r="H30" i="165"/>
  <c r="H28" i="165"/>
  <c r="E27" i="165"/>
  <c r="H26" i="165"/>
  <c r="H18" i="165"/>
  <c r="G17" i="165"/>
  <c r="H17" i="165" s="1"/>
  <c r="H16" i="165"/>
  <c r="H15" i="165"/>
  <c r="H14" i="165"/>
  <c r="H13" i="165"/>
  <c r="H12" i="165"/>
  <c r="H11" i="165"/>
  <c r="O1" i="165"/>
  <c r="H30" i="164"/>
  <c r="H28" i="164"/>
  <c r="E27" i="164"/>
  <c r="H26" i="164"/>
  <c r="H18" i="164"/>
  <c r="G17" i="164"/>
  <c r="H17" i="164" s="1"/>
  <c r="H16" i="164"/>
  <c r="H15" i="164"/>
  <c r="H14" i="164"/>
  <c r="H13" i="164"/>
  <c r="H12" i="164"/>
  <c r="H11" i="164"/>
  <c r="O1" i="164"/>
  <c r="H30" i="163"/>
  <c r="H28" i="163"/>
  <c r="E27" i="163"/>
  <c r="H26" i="163"/>
  <c r="H18" i="163"/>
  <c r="G17" i="163"/>
  <c r="H17" i="163" s="1"/>
  <c r="H16" i="163"/>
  <c r="H15" i="163"/>
  <c r="H14" i="163"/>
  <c r="H13" i="163"/>
  <c r="H12" i="163"/>
  <c r="H11" i="163"/>
  <c r="H10" i="163"/>
  <c r="O1" i="163"/>
  <c r="H30" i="162"/>
  <c r="H28" i="162"/>
  <c r="E27" i="162"/>
  <c r="H26" i="162"/>
  <c r="H18" i="162"/>
  <c r="G17" i="162"/>
  <c r="H17" i="162" s="1"/>
  <c r="H16" i="162"/>
  <c r="H15" i="162"/>
  <c r="H14" i="162"/>
  <c r="H13" i="162"/>
  <c r="H12" i="162"/>
  <c r="H11" i="162"/>
  <c r="H10" i="162"/>
  <c r="O1" i="162"/>
  <c r="H30" i="161"/>
  <c r="H28" i="161"/>
  <c r="E27" i="161"/>
  <c r="H26" i="161"/>
  <c r="H18" i="161"/>
  <c r="G17" i="161"/>
  <c r="H17" i="161" s="1"/>
  <c r="H16" i="161"/>
  <c r="H15" i="161"/>
  <c r="H14" i="161"/>
  <c r="H13" i="161"/>
  <c r="H12" i="161"/>
  <c r="H11" i="161"/>
  <c r="H10" i="161"/>
  <c r="O1" i="161"/>
  <c r="H30" i="160"/>
  <c r="H28" i="160"/>
  <c r="E27" i="160"/>
  <c r="H26" i="160"/>
  <c r="H18" i="160"/>
  <c r="G17" i="160"/>
  <c r="H17" i="160" s="1"/>
  <c r="H23" i="160" s="1"/>
  <c r="H16" i="160"/>
  <c r="H15" i="160"/>
  <c r="H14" i="160"/>
  <c r="H13" i="160"/>
  <c r="H12" i="160"/>
  <c r="H11" i="160"/>
  <c r="O1" i="160"/>
  <c r="H30" i="159"/>
  <c r="H28" i="159"/>
  <c r="E27" i="159"/>
  <c r="H26" i="159"/>
  <c r="H18" i="159"/>
  <c r="G17" i="159"/>
  <c r="H17" i="159" s="1"/>
  <c r="H16" i="159"/>
  <c r="H15" i="159"/>
  <c r="H14" i="159"/>
  <c r="H13" i="159"/>
  <c r="H12" i="159"/>
  <c r="H11" i="159"/>
  <c r="O1" i="159"/>
  <c r="H30" i="158"/>
  <c r="H28" i="158"/>
  <c r="E27" i="158"/>
  <c r="H26" i="158"/>
  <c r="H18" i="158"/>
  <c r="G17" i="158"/>
  <c r="H17" i="158" s="1"/>
  <c r="H16" i="158"/>
  <c r="H15" i="158"/>
  <c r="H14" i="158"/>
  <c r="H13" i="158"/>
  <c r="H12" i="158"/>
  <c r="H11" i="158"/>
  <c r="O1" i="158"/>
  <c r="H30" i="157"/>
  <c r="H28" i="157"/>
  <c r="E27" i="157"/>
  <c r="H26" i="157"/>
  <c r="H18" i="157"/>
  <c r="G17" i="157"/>
  <c r="H17" i="157" s="1"/>
  <c r="H16" i="157"/>
  <c r="H15" i="157"/>
  <c r="H14" i="157"/>
  <c r="H13" i="157"/>
  <c r="H12" i="157"/>
  <c r="H11" i="157"/>
  <c r="H10" i="157"/>
  <c r="O1" i="157"/>
  <c r="H30" i="156"/>
  <c r="H28" i="156"/>
  <c r="E27" i="156"/>
  <c r="H26" i="156"/>
  <c r="H18" i="156"/>
  <c r="G17" i="156"/>
  <c r="H17" i="156" s="1"/>
  <c r="H16" i="156"/>
  <c r="H15" i="156"/>
  <c r="H14" i="156"/>
  <c r="H13" i="156"/>
  <c r="H12" i="156"/>
  <c r="H11" i="156"/>
  <c r="H10" i="156"/>
  <c r="O1" i="156"/>
  <c r="H30" i="155"/>
  <c r="H28" i="155"/>
  <c r="E27" i="155"/>
  <c r="H26" i="155"/>
  <c r="H18" i="155"/>
  <c r="G17" i="155"/>
  <c r="H17" i="155" s="1"/>
  <c r="H16" i="155"/>
  <c r="H15" i="155"/>
  <c r="H14" i="155"/>
  <c r="H13" i="155"/>
  <c r="H12" i="155"/>
  <c r="H11" i="155"/>
  <c r="H10" i="155"/>
  <c r="O1" i="155"/>
  <c r="I58" i="49"/>
  <c r="E64" i="49"/>
  <c r="F50" i="49"/>
  <c r="E60" i="49"/>
  <c r="E71" i="49"/>
  <c r="D72" i="49"/>
  <c r="E47" i="49"/>
  <c r="I54" i="49"/>
  <c r="E58" i="49"/>
  <c r="I64" i="49"/>
  <c r="E66" i="49"/>
  <c r="F64" i="49"/>
  <c r="F57" i="49"/>
  <c r="I63" i="49"/>
  <c r="D70" i="49"/>
  <c r="F46" i="49"/>
  <c r="I76" i="49"/>
  <c r="F76" i="49"/>
  <c r="I49" i="49"/>
  <c r="I51" i="49"/>
  <c r="I69" i="49"/>
  <c r="F55" i="49"/>
  <c r="D76" i="49"/>
  <c r="I47" i="49"/>
  <c r="D52" i="49"/>
  <c r="E63" i="49"/>
  <c r="F69" i="49"/>
  <c r="I44" i="49"/>
  <c r="F51" i="49"/>
  <c r="I74" i="49"/>
  <c r="I53" i="49"/>
  <c r="D74" i="49"/>
  <c r="F66" i="49"/>
  <c r="F75" i="49"/>
  <c r="I70" i="49"/>
  <c r="D54" i="49"/>
  <c r="E57" i="49"/>
  <c r="I68" i="49"/>
  <c r="I57" i="49"/>
  <c r="F48" i="49"/>
  <c r="I77" i="49"/>
  <c r="I71" i="49"/>
  <c r="E46" i="49"/>
  <c r="E65" i="49"/>
  <c r="F61" i="49"/>
  <c r="E69" i="49"/>
  <c r="F45" i="49"/>
  <c r="F74" i="49"/>
  <c r="D67" i="49"/>
  <c r="E70" i="49"/>
  <c r="F70" i="49"/>
  <c r="F43" i="49"/>
  <c r="E43" i="49"/>
  <c r="F44" i="49"/>
  <c r="F67" i="49"/>
  <c r="F49" i="49"/>
  <c r="I78" i="49"/>
  <c r="F65" i="49"/>
  <c r="D65" i="49"/>
  <c r="D49" i="49"/>
  <c r="E51" i="49"/>
  <c r="D68" i="49"/>
  <c r="E77" i="49"/>
  <c r="D69" i="49"/>
  <c r="E54" i="49"/>
  <c r="E45" i="49"/>
  <c r="I61" i="49"/>
  <c r="I46" i="49"/>
  <c r="E68" i="49"/>
  <c r="F56" i="49"/>
  <c r="D71" i="49"/>
  <c r="F77" i="49"/>
  <c r="E52" i="49"/>
  <c r="D50" i="49"/>
  <c r="D53" i="49"/>
  <c r="E67" i="49"/>
  <c r="E78" i="49"/>
  <c r="I48" i="49"/>
  <c r="E62" i="49"/>
  <c r="E75" i="49"/>
  <c r="I50" i="49"/>
  <c r="D64" i="49"/>
  <c r="F73" i="49"/>
  <c r="D56" i="49"/>
  <c r="D59" i="49"/>
  <c r="F59" i="49"/>
  <c r="F47" i="49"/>
  <c r="F72" i="49"/>
  <c r="I56" i="49"/>
  <c r="E59" i="49"/>
  <c r="E53" i="49"/>
  <c r="D62" i="49"/>
  <c r="E73" i="49"/>
  <c r="E61" i="49"/>
  <c r="E48" i="49"/>
  <c r="F71" i="49"/>
  <c r="I65" i="49"/>
  <c r="D66" i="49"/>
  <c r="D57" i="49"/>
  <c r="F68" i="49"/>
  <c r="I67" i="49"/>
  <c r="I45" i="49"/>
  <c r="D78" i="49"/>
  <c r="D58" i="49"/>
  <c r="F60" i="49"/>
  <c r="E76" i="49"/>
  <c r="E44" i="49"/>
  <c r="D63" i="49"/>
  <c r="E55" i="49"/>
  <c r="D55" i="49"/>
  <c r="E72" i="49"/>
  <c r="E74" i="49"/>
  <c r="E50" i="49"/>
  <c r="E49" i="49"/>
  <c r="F53" i="49"/>
  <c r="F54" i="49"/>
  <c r="I72" i="49"/>
  <c r="D75" i="49"/>
  <c r="D73" i="49"/>
  <c r="I73" i="49"/>
  <c r="I43" i="49"/>
  <c r="I59" i="49"/>
  <c r="I75" i="49"/>
  <c r="I55" i="49"/>
  <c r="F62" i="49"/>
  <c r="I66" i="49"/>
  <c r="F58" i="49"/>
  <c r="E56" i="49"/>
  <c r="I62" i="49"/>
  <c r="F78" i="49"/>
  <c r="D51" i="49"/>
  <c r="I52" i="49"/>
  <c r="D77" i="49"/>
  <c r="I60" i="49"/>
  <c r="F52" i="49"/>
  <c r="D61" i="49"/>
  <c r="F63" i="49"/>
  <c r="D60" i="49"/>
  <c r="H23" i="178" l="1"/>
  <c r="H23" i="180"/>
  <c r="H23" i="179"/>
  <c r="H25" i="179" s="1"/>
  <c r="H27" i="179" s="1"/>
  <c r="H23" i="184"/>
  <c r="H10" i="183"/>
  <c r="H25" i="183" s="1"/>
  <c r="H10" i="184"/>
  <c r="H23" i="181"/>
  <c r="H25" i="181" s="1"/>
  <c r="H27" i="181" s="1"/>
  <c r="H23" i="182"/>
  <c r="H25" i="182" s="1"/>
  <c r="H27" i="182" s="1"/>
  <c r="H25" i="180"/>
  <c r="H27" i="180" s="1"/>
  <c r="H23" i="174"/>
  <c r="H25" i="174" s="1"/>
  <c r="H27" i="174" s="1"/>
  <c r="H23" i="173"/>
  <c r="H25" i="173" s="1"/>
  <c r="H27" i="173" s="1"/>
  <c r="H23" i="177"/>
  <c r="H10" i="176"/>
  <c r="H23" i="176"/>
  <c r="H23" i="175"/>
  <c r="H25" i="175" s="1"/>
  <c r="H27" i="175" s="1"/>
  <c r="H10" i="177"/>
  <c r="H10" i="178"/>
  <c r="H25" i="178" s="1"/>
  <c r="H27" i="178" s="1"/>
  <c r="H23" i="168"/>
  <c r="H23" i="167"/>
  <c r="H25" i="167" s="1"/>
  <c r="H23" i="169"/>
  <c r="H25" i="169" s="1"/>
  <c r="H23" i="170"/>
  <c r="H10" i="172"/>
  <c r="H23" i="172"/>
  <c r="H10" i="171"/>
  <c r="H25" i="171" s="1"/>
  <c r="H27" i="171" s="1"/>
  <c r="H10" i="170"/>
  <c r="H25" i="168"/>
  <c r="H27" i="168" s="1"/>
  <c r="H23" i="164"/>
  <c r="H23" i="165"/>
  <c r="H23" i="161"/>
  <c r="H25" i="161" s="1"/>
  <c r="H10" i="165"/>
  <c r="H10" i="166"/>
  <c r="H23" i="163"/>
  <c r="H23" i="162"/>
  <c r="H25" i="162" s="1"/>
  <c r="H27" i="162" s="1"/>
  <c r="H23" i="166"/>
  <c r="H10" i="164"/>
  <c r="H23" i="156"/>
  <c r="H25" i="156" s="1"/>
  <c r="H27" i="156" s="1"/>
  <c r="H10" i="160"/>
  <c r="H25" i="160" s="1"/>
  <c r="H27" i="160" s="1"/>
  <c r="H23" i="158"/>
  <c r="H10" i="158"/>
  <c r="H23" i="157"/>
  <c r="H23" i="155"/>
  <c r="H25" i="155" s="1"/>
  <c r="H27" i="155" s="1"/>
  <c r="H23" i="159"/>
  <c r="H10" i="159"/>
  <c r="H30" i="154"/>
  <c r="H28" i="154"/>
  <c r="E27" i="154"/>
  <c r="H26" i="154"/>
  <c r="H18" i="154"/>
  <c r="G17" i="154"/>
  <c r="H17" i="154" s="1"/>
  <c r="H16" i="154"/>
  <c r="H15" i="154"/>
  <c r="H14" i="154"/>
  <c r="H13" i="154"/>
  <c r="H12" i="154"/>
  <c r="H11" i="154"/>
  <c r="O1" i="154"/>
  <c r="H30" i="153"/>
  <c r="H28" i="153"/>
  <c r="E27" i="153"/>
  <c r="H26" i="153"/>
  <c r="H18" i="153"/>
  <c r="G17" i="153"/>
  <c r="H17" i="153" s="1"/>
  <c r="H16" i="153"/>
  <c r="H15" i="153"/>
  <c r="H14" i="153"/>
  <c r="H13" i="153"/>
  <c r="H12" i="153"/>
  <c r="H11" i="153"/>
  <c r="O1" i="153"/>
  <c r="H30" i="152"/>
  <c r="H28" i="152"/>
  <c r="E27" i="152"/>
  <c r="H26" i="152"/>
  <c r="H18" i="152"/>
  <c r="G17" i="152"/>
  <c r="H17" i="152" s="1"/>
  <c r="H13" i="152"/>
  <c r="H12" i="152"/>
  <c r="H11" i="152"/>
  <c r="O1" i="152"/>
  <c r="H30" i="151"/>
  <c r="H28" i="151"/>
  <c r="E27" i="151"/>
  <c r="H26" i="151"/>
  <c r="H18" i="151"/>
  <c r="G17" i="151"/>
  <c r="H17" i="151" s="1"/>
  <c r="H16" i="151"/>
  <c r="H15" i="151"/>
  <c r="H14" i="151"/>
  <c r="H13" i="151"/>
  <c r="H12" i="151"/>
  <c r="H11" i="151"/>
  <c r="H10" i="151"/>
  <c r="O1" i="151"/>
  <c r="H30" i="150"/>
  <c r="H28" i="150"/>
  <c r="E27" i="150"/>
  <c r="H26" i="150"/>
  <c r="H18" i="150"/>
  <c r="G17" i="150"/>
  <c r="H17" i="150" s="1"/>
  <c r="H16" i="150"/>
  <c r="H15" i="150"/>
  <c r="H14" i="150"/>
  <c r="H13" i="150"/>
  <c r="H12" i="150"/>
  <c r="H11" i="150"/>
  <c r="H10" i="150"/>
  <c r="O1" i="150"/>
  <c r="H30" i="149"/>
  <c r="H28" i="149"/>
  <c r="E27" i="149"/>
  <c r="H26" i="149"/>
  <c r="H18" i="149"/>
  <c r="G17" i="149"/>
  <c r="H17" i="149" s="1"/>
  <c r="H13" i="149"/>
  <c r="H12" i="149"/>
  <c r="H11" i="149"/>
  <c r="H10" i="149"/>
  <c r="O1" i="149"/>
  <c r="H30" i="148"/>
  <c r="H28" i="148"/>
  <c r="E27" i="148"/>
  <c r="H26" i="148"/>
  <c r="H18" i="148"/>
  <c r="G17" i="148"/>
  <c r="H17" i="148" s="1"/>
  <c r="H16" i="148"/>
  <c r="H15" i="148"/>
  <c r="H14" i="148"/>
  <c r="H13" i="148"/>
  <c r="H12" i="148"/>
  <c r="H11" i="148"/>
  <c r="O1" i="148"/>
  <c r="H30" i="147"/>
  <c r="H28" i="147"/>
  <c r="E27" i="147"/>
  <c r="H26" i="147"/>
  <c r="H18" i="147"/>
  <c r="G17" i="147"/>
  <c r="H17" i="147" s="1"/>
  <c r="H16" i="147"/>
  <c r="H15" i="147"/>
  <c r="H14" i="147"/>
  <c r="H13" i="147"/>
  <c r="H12" i="147"/>
  <c r="H11" i="147"/>
  <c r="O1" i="147"/>
  <c r="H30" i="146"/>
  <c r="H28" i="146"/>
  <c r="E27" i="146"/>
  <c r="H26" i="146"/>
  <c r="H18" i="146"/>
  <c r="G17" i="146"/>
  <c r="H17" i="146" s="1"/>
  <c r="H13" i="146"/>
  <c r="H12" i="146"/>
  <c r="H11" i="146"/>
  <c r="H10" i="146"/>
  <c r="O1" i="146"/>
  <c r="H30" i="145"/>
  <c r="H28" i="145"/>
  <c r="E27" i="145"/>
  <c r="H26" i="145"/>
  <c r="H18" i="145"/>
  <c r="G17" i="145"/>
  <c r="H17" i="145" s="1"/>
  <c r="H16" i="145"/>
  <c r="H15" i="145"/>
  <c r="H14" i="145"/>
  <c r="H13" i="145"/>
  <c r="H12" i="145"/>
  <c r="H11" i="145"/>
  <c r="H10" i="145"/>
  <c r="O1" i="145"/>
  <c r="H30" i="144"/>
  <c r="H28" i="144"/>
  <c r="E27" i="144"/>
  <c r="H26" i="144"/>
  <c r="H18" i="144"/>
  <c r="G17" i="144"/>
  <c r="H17" i="144" s="1"/>
  <c r="H16" i="144"/>
  <c r="H15" i="144"/>
  <c r="H14" i="144"/>
  <c r="H13" i="144"/>
  <c r="H12" i="144"/>
  <c r="H11" i="144"/>
  <c r="H10" i="144"/>
  <c r="O1" i="144"/>
  <c r="H30" i="143"/>
  <c r="H28" i="143"/>
  <c r="E27" i="143"/>
  <c r="H26" i="143"/>
  <c r="H18" i="143"/>
  <c r="G17" i="143"/>
  <c r="H17" i="143" s="1"/>
  <c r="H13" i="143"/>
  <c r="H12" i="143"/>
  <c r="H11" i="143"/>
  <c r="H10" i="143"/>
  <c r="O1" i="143"/>
  <c r="H30" i="142"/>
  <c r="H28" i="142"/>
  <c r="E27" i="142"/>
  <c r="H26" i="142"/>
  <c r="H18" i="142"/>
  <c r="G17" i="142"/>
  <c r="H17" i="142" s="1"/>
  <c r="H16" i="142"/>
  <c r="H15" i="142"/>
  <c r="H14" i="142"/>
  <c r="H13" i="142"/>
  <c r="H12" i="142"/>
  <c r="H11" i="142"/>
  <c r="O1" i="142"/>
  <c r="H30" i="141"/>
  <c r="H28" i="141"/>
  <c r="E27" i="141"/>
  <c r="H26" i="141"/>
  <c r="H18" i="141"/>
  <c r="G17" i="141"/>
  <c r="H17" i="141" s="1"/>
  <c r="H16" i="141"/>
  <c r="H15" i="141"/>
  <c r="H14" i="141"/>
  <c r="H13" i="141"/>
  <c r="H12" i="141"/>
  <c r="H11" i="141"/>
  <c r="O1" i="141"/>
  <c r="H30" i="140"/>
  <c r="H28" i="140"/>
  <c r="E27" i="140"/>
  <c r="H26" i="140"/>
  <c r="H18" i="140"/>
  <c r="G17" i="140"/>
  <c r="H17" i="140" s="1"/>
  <c r="H13" i="140"/>
  <c r="H12" i="140"/>
  <c r="H11" i="140"/>
  <c r="O1" i="140"/>
  <c r="H30" i="139"/>
  <c r="H28" i="139"/>
  <c r="E27" i="139"/>
  <c r="H26" i="139"/>
  <c r="H18" i="139"/>
  <c r="G17" i="139"/>
  <c r="H17" i="139" s="1"/>
  <c r="H23" i="139" s="1"/>
  <c r="H16" i="139"/>
  <c r="H15" i="139"/>
  <c r="H14" i="139"/>
  <c r="H13" i="139"/>
  <c r="H12" i="139"/>
  <c r="H11" i="139"/>
  <c r="H10" i="139"/>
  <c r="O1" i="139"/>
  <c r="H30" i="138"/>
  <c r="H28" i="138"/>
  <c r="E27" i="138"/>
  <c r="H26" i="138"/>
  <c r="H18" i="138"/>
  <c r="G17" i="138"/>
  <c r="H17" i="138" s="1"/>
  <c r="H16" i="138"/>
  <c r="H15" i="138"/>
  <c r="H14" i="138"/>
  <c r="H13" i="138"/>
  <c r="H12" i="138"/>
  <c r="H11" i="138"/>
  <c r="H10" i="138"/>
  <c r="O1" i="138"/>
  <c r="H30" i="137"/>
  <c r="H28" i="137"/>
  <c r="E27" i="137"/>
  <c r="H26" i="137"/>
  <c r="H18" i="137"/>
  <c r="G17" i="137"/>
  <c r="H17" i="137" s="1"/>
  <c r="H13" i="137"/>
  <c r="H12" i="137"/>
  <c r="H11" i="137"/>
  <c r="H10" i="137"/>
  <c r="O1" i="137"/>
  <c r="H30" i="136"/>
  <c r="H28" i="136"/>
  <c r="E27" i="136"/>
  <c r="H26" i="136"/>
  <c r="H18" i="136"/>
  <c r="G17" i="136"/>
  <c r="H17" i="136" s="1"/>
  <c r="H16" i="136"/>
  <c r="H15" i="136"/>
  <c r="H14" i="136"/>
  <c r="H13" i="136"/>
  <c r="H12" i="136"/>
  <c r="H11" i="136"/>
  <c r="O1" i="136"/>
  <c r="H30" i="135"/>
  <c r="H28" i="135"/>
  <c r="E27" i="135"/>
  <c r="H26" i="135"/>
  <c r="H18" i="135"/>
  <c r="G17" i="135"/>
  <c r="H17" i="135" s="1"/>
  <c r="H16" i="135"/>
  <c r="H15" i="135"/>
  <c r="H14" i="135"/>
  <c r="H13" i="135"/>
  <c r="H12" i="135"/>
  <c r="H11" i="135"/>
  <c r="O1" i="135"/>
  <c r="H30" i="134"/>
  <c r="H28" i="134"/>
  <c r="E27" i="134"/>
  <c r="H26" i="134"/>
  <c r="H18" i="134"/>
  <c r="G17" i="134"/>
  <c r="H17" i="134" s="1"/>
  <c r="H13" i="134"/>
  <c r="H12" i="134"/>
  <c r="H11" i="134"/>
  <c r="O1" i="134"/>
  <c r="H30" i="133"/>
  <c r="H28" i="133"/>
  <c r="E27" i="133"/>
  <c r="H26" i="133"/>
  <c r="H18" i="133"/>
  <c r="G17" i="133"/>
  <c r="H17" i="133" s="1"/>
  <c r="H16" i="133"/>
  <c r="H15" i="133"/>
  <c r="H14" i="133"/>
  <c r="H13" i="133"/>
  <c r="H12" i="133"/>
  <c r="H11" i="133"/>
  <c r="H10" i="133"/>
  <c r="O1" i="133"/>
  <c r="H30" i="132"/>
  <c r="H28" i="132"/>
  <c r="E27" i="132"/>
  <c r="H26" i="132"/>
  <c r="H18" i="132"/>
  <c r="G17" i="132"/>
  <c r="H17" i="132" s="1"/>
  <c r="H16" i="132"/>
  <c r="H15" i="132"/>
  <c r="H14" i="132"/>
  <c r="H13" i="132"/>
  <c r="H12" i="132"/>
  <c r="H11" i="132"/>
  <c r="H10" i="132"/>
  <c r="O1" i="132"/>
  <c r="H30" i="131"/>
  <c r="H28" i="131"/>
  <c r="E27" i="131"/>
  <c r="H26" i="131"/>
  <c r="H18" i="131"/>
  <c r="G17" i="131"/>
  <c r="H17" i="131" s="1"/>
  <c r="H13" i="131"/>
  <c r="H12" i="131"/>
  <c r="H11" i="131"/>
  <c r="H10" i="131"/>
  <c r="O1" i="131"/>
  <c r="D35" i="49"/>
  <c r="E16" i="49"/>
  <c r="D29" i="49"/>
  <c r="F37" i="49"/>
  <c r="F31" i="49"/>
  <c r="I38" i="49"/>
  <c r="F33" i="49"/>
  <c r="F35" i="49"/>
  <c r="I27" i="49"/>
  <c r="D34" i="49"/>
  <c r="I22" i="49"/>
  <c r="F28" i="49"/>
  <c r="D32" i="49"/>
  <c r="D27" i="49"/>
  <c r="F29" i="49"/>
  <c r="F30" i="49"/>
  <c r="D31" i="49"/>
  <c r="F19" i="49"/>
  <c r="I21" i="49"/>
  <c r="E22" i="49"/>
  <c r="I19" i="49"/>
  <c r="E19" i="49"/>
  <c r="F36" i="49"/>
  <c r="I29" i="49"/>
  <c r="D18" i="49"/>
  <c r="E27" i="49"/>
  <c r="I39" i="49"/>
  <c r="D21" i="49"/>
  <c r="D39" i="49"/>
  <c r="E36" i="49"/>
  <c r="E37" i="49"/>
  <c r="I32" i="49"/>
  <c r="I25" i="49"/>
  <c r="I31" i="49"/>
  <c r="I30" i="49"/>
  <c r="D23" i="49"/>
  <c r="E30" i="49"/>
  <c r="F39" i="49"/>
  <c r="D30" i="49"/>
  <c r="F25" i="49"/>
  <c r="D24" i="49"/>
  <c r="D37" i="49"/>
  <c r="I24" i="49"/>
  <c r="E23" i="49"/>
  <c r="E26" i="49"/>
  <c r="E24" i="49"/>
  <c r="I17" i="49"/>
  <c r="F38" i="49"/>
  <c r="D16" i="49"/>
  <c r="E31" i="49"/>
  <c r="E28" i="49"/>
  <c r="E25" i="49"/>
  <c r="I34" i="49"/>
  <c r="F32" i="49"/>
  <c r="D26" i="49"/>
  <c r="E32" i="49"/>
  <c r="D22" i="49"/>
  <c r="F22" i="49"/>
  <c r="D28" i="49"/>
  <c r="I36" i="49"/>
  <c r="F24" i="49"/>
  <c r="I33" i="49"/>
  <c r="F16" i="49"/>
  <c r="D33" i="49"/>
  <c r="D38" i="49"/>
  <c r="E38" i="49"/>
  <c r="I26" i="49"/>
  <c r="E34" i="49"/>
  <c r="E35" i="49"/>
  <c r="E39" i="49"/>
  <c r="E29" i="49"/>
  <c r="I35" i="49"/>
  <c r="I23" i="49"/>
  <c r="F34" i="49"/>
  <c r="F27" i="49"/>
  <c r="F23" i="49"/>
  <c r="I37" i="49"/>
  <c r="D36" i="49"/>
  <c r="E33" i="49"/>
  <c r="F26" i="49"/>
  <c r="D25" i="49"/>
  <c r="I20" i="49"/>
  <c r="I28" i="49"/>
  <c r="H23" i="144" l="1"/>
  <c r="H25" i="184"/>
  <c r="H27" i="184" s="1"/>
  <c r="H25" i="165"/>
  <c r="H27" i="165" s="1"/>
  <c r="H29" i="184"/>
  <c r="H29" i="179"/>
  <c r="H27" i="183"/>
  <c r="H29" i="183" s="1"/>
  <c r="H29" i="181"/>
  <c r="H25" i="170"/>
  <c r="H27" i="170" s="1"/>
  <c r="H29" i="180"/>
  <c r="H29" i="182"/>
  <c r="H25" i="176"/>
  <c r="H27" i="176" s="1"/>
  <c r="H29" i="173"/>
  <c r="H23" i="154"/>
  <c r="H29" i="175"/>
  <c r="H29" i="174"/>
  <c r="H25" i="177"/>
  <c r="H27" i="177" s="1"/>
  <c r="H29" i="178"/>
  <c r="H25" i="172"/>
  <c r="H27" i="172" s="1"/>
  <c r="H27" i="167"/>
  <c r="H29" i="167" s="1"/>
  <c r="H27" i="169"/>
  <c r="H29" i="169" s="1"/>
  <c r="H29" i="171"/>
  <c r="H29" i="168"/>
  <c r="H27" i="161"/>
  <c r="H29" i="161" s="1"/>
  <c r="H25" i="163"/>
  <c r="H27" i="163" s="1"/>
  <c r="H25" i="164"/>
  <c r="H27" i="164" s="1"/>
  <c r="H29" i="162"/>
  <c r="H25" i="166"/>
  <c r="H27" i="166" s="1"/>
  <c r="H25" i="158"/>
  <c r="H27" i="158" s="1"/>
  <c r="H29" i="160"/>
  <c r="H29" i="155"/>
  <c r="H25" i="159"/>
  <c r="H27" i="159" s="1"/>
  <c r="H25" i="157"/>
  <c r="H27" i="157" s="1"/>
  <c r="H23" i="150"/>
  <c r="H25" i="150" s="1"/>
  <c r="H27" i="150" s="1"/>
  <c r="H29" i="156"/>
  <c r="H23" i="149"/>
  <c r="H25" i="149" s="1"/>
  <c r="H27" i="149" s="1"/>
  <c r="H23" i="152"/>
  <c r="H23" i="153"/>
  <c r="H10" i="152"/>
  <c r="H10" i="153"/>
  <c r="H10" i="154"/>
  <c r="H23" i="151"/>
  <c r="H25" i="151" s="1"/>
  <c r="H27" i="151" s="1"/>
  <c r="H23" i="146"/>
  <c r="H25" i="146" s="1"/>
  <c r="H27" i="146" s="1"/>
  <c r="H23" i="147"/>
  <c r="H10" i="147"/>
  <c r="H23" i="145"/>
  <c r="H25" i="145" s="1"/>
  <c r="H27" i="145" s="1"/>
  <c r="H10" i="148"/>
  <c r="H25" i="144"/>
  <c r="H27" i="144" s="1"/>
  <c r="H23" i="148"/>
  <c r="H23" i="143"/>
  <c r="H25" i="143" s="1"/>
  <c r="H27" i="143" s="1"/>
  <c r="H23" i="134"/>
  <c r="H23" i="140"/>
  <c r="H23" i="137"/>
  <c r="H25" i="137" s="1"/>
  <c r="H23" i="142"/>
  <c r="H10" i="140"/>
  <c r="H10" i="142"/>
  <c r="H23" i="141"/>
  <c r="H25" i="139"/>
  <c r="H27" i="139" s="1"/>
  <c r="H10" i="141"/>
  <c r="H23" i="138"/>
  <c r="H25" i="138" s="1"/>
  <c r="H27" i="138" s="1"/>
  <c r="H23" i="133"/>
  <c r="H25" i="133" s="1"/>
  <c r="H27" i="133" s="1"/>
  <c r="H23" i="135"/>
  <c r="H23" i="136"/>
  <c r="H23" i="132"/>
  <c r="H25" i="132" s="1"/>
  <c r="H23" i="131"/>
  <c r="H25" i="131" s="1"/>
  <c r="H27" i="131" s="1"/>
  <c r="H10" i="134"/>
  <c r="H10" i="135"/>
  <c r="H10" i="136"/>
  <c r="H30" i="130"/>
  <c r="H28" i="130"/>
  <c r="E27" i="130"/>
  <c r="H26" i="130"/>
  <c r="H18" i="130"/>
  <c r="G17" i="130"/>
  <c r="H17" i="130" s="1"/>
  <c r="H16" i="130"/>
  <c r="H15" i="130"/>
  <c r="H14" i="130"/>
  <c r="H13" i="130"/>
  <c r="H12" i="130"/>
  <c r="H11" i="130"/>
  <c r="O1" i="130"/>
  <c r="H30" i="128"/>
  <c r="H28" i="128"/>
  <c r="E27" i="128"/>
  <c r="H26" i="128"/>
  <c r="H18" i="128"/>
  <c r="G17" i="128"/>
  <c r="H17" i="128" s="1"/>
  <c r="H16" i="128"/>
  <c r="H15" i="128"/>
  <c r="H14" i="128"/>
  <c r="H13" i="128"/>
  <c r="H12" i="128"/>
  <c r="H11" i="128"/>
  <c r="O1" i="128"/>
  <c r="H30" i="127"/>
  <c r="H28" i="127"/>
  <c r="E27" i="127"/>
  <c r="H26" i="127"/>
  <c r="H18" i="127"/>
  <c r="G17" i="127"/>
  <c r="H17" i="127" s="1"/>
  <c r="H13" i="127"/>
  <c r="H12" i="127"/>
  <c r="H11" i="127"/>
  <c r="O1" i="127"/>
  <c r="H30" i="126"/>
  <c r="H28" i="126"/>
  <c r="E27" i="126"/>
  <c r="H26" i="126"/>
  <c r="H18" i="126"/>
  <c r="G17" i="126"/>
  <c r="H17" i="126" s="1"/>
  <c r="H16" i="126"/>
  <c r="H15" i="126"/>
  <c r="H14" i="126"/>
  <c r="H13" i="126"/>
  <c r="H12" i="126"/>
  <c r="H11" i="126"/>
  <c r="H10" i="126"/>
  <c r="O1" i="126"/>
  <c r="H30" i="125"/>
  <c r="H28" i="125"/>
  <c r="E27" i="125"/>
  <c r="H26" i="125"/>
  <c r="H18" i="125"/>
  <c r="G17" i="125"/>
  <c r="H17" i="125" s="1"/>
  <c r="H23" i="125" s="1"/>
  <c r="H16" i="125"/>
  <c r="H15" i="125"/>
  <c r="H14" i="125"/>
  <c r="H13" i="125"/>
  <c r="H12" i="125"/>
  <c r="H11" i="125"/>
  <c r="H10" i="125"/>
  <c r="O1" i="125"/>
  <c r="H30" i="124"/>
  <c r="H28" i="124"/>
  <c r="E27" i="124"/>
  <c r="H26" i="124"/>
  <c r="H18" i="124"/>
  <c r="G17" i="124"/>
  <c r="H17" i="124" s="1"/>
  <c r="H13" i="124"/>
  <c r="H12" i="124"/>
  <c r="H11" i="124"/>
  <c r="H10" i="124"/>
  <c r="O1" i="124"/>
  <c r="H9" i="45"/>
  <c r="G8" i="45"/>
  <c r="H8" i="45" s="1"/>
  <c r="G17" i="43"/>
  <c r="G17" i="42"/>
  <c r="G17" i="41"/>
  <c r="G17" i="45"/>
  <c r="G17" i="46"/>
  <c r="G17" i="47"/>
  <c r="E27" i="41"/>
  <c r="E27" i="42"/>
  <c r="E27" i="43"/>
  <c r="E27" i="45"/>
  <c r="E27" i="46"/>
  <c r="E27" i="47"/>
  <c r="E27" i="34"/>
  <c r="E27" i="35"/>
  <c r="E27" i="36"/>
  <c r="E27" i="37"/>
  <c r="E27" i="38"/>
  <c r="E27" i="39"/>
  <c r="H18" i="39"/>
  <c r="G17" i="39"/>
  <c r="H17" i="39" s="1"/>
  <c r="H16" i="39"/>
  <c r="H15" i="39"/>
  <c r="H14" i="39"/>
  <c r="H13" i="39"/>
  <c r="H18" i="38"/>
  <c r="G17" i="38"/>
  <c r="H17" i="38" s="1"/>
  <c r="H16" i="38"/>
  <c r="H15" i="38"/>
  <c r="H14" i="38"/>
  <c r="H13" i="38"/>
  <c r="H18" i="37"/>
  <c r="G17" i="37"/>
  <c r="H17" i="37" s="1"/>
  <c r="H13" i="37"/>
  <c r="H18" i="36"/>
  <c r="G17" i="36"/>
  <c r="H17" i="36" s="1"/>
  <c r="H16" i="36"/>
  <c r="H14" i="36"/>
  <c r="H15" i="36"/>
  <c r="H13" i="35"/>
  <c r="H14" i="35"/>
  <c r="H15" i="35"/>
  <c r="H16" i="35"/>
  <c r="G17" i="35"/>
  <c r="H17" i="35" s="1"/>
  <c r="H18" i="35"/>
  <c r="H16" i="34"/>
  <c r="H9" i="37"/>
  <c r="G8" i="37"/>
  <c r="H8" i="37" s="1"/>
  <c r="G17" i="34"/>
  <c r="G76" i="49"/>
  <c r="G56" i="49"/>
  <c r="G68" i="49"/>
  <c r="G63" i="49"/>
  <c r="E13" i="49"/>
  <c r="F21" i="49"/>
  <c r="I16" i="49"/>
  <c r="G78" i="49"/>
  <c r="G50" i="49"/>
  <c r="G49" i="49"/>
  <c r="D19" i="49"/>
  <c r="G69" i="49"/>
  <c r="G73" i="49"/>
  <c r="F17" i="49"/>
  <c r="G61" i="49"/>
  <c r="I14" i="49"/>
  <c r="G55" i="49"/>
  <c r="G74" i="49"/>
  <c r="F20" i="49"/>
  <c r="E18" i="49"/>
  <c r="G72" i="49"/>
  <c r="G75" i="49"/>
  <c r="D20" i="49"/>
  <c r="E21" i="49"/>
  <c r="D10" i="49"/>
  <c r="G77" i="49"/>
  <c r="F18" i="49"/>
  <c r="G62" i="49"/>
  <c r="D17" i="49"/>
  <c r="G65" i="49"/>
  <c r="E17" i="49"/>
  <c r="G54" i="49"/>
  <c r="G67" i="49"/>
  <c r="I18" i="49"/>
  <c r="E20" i="49"/>
  <c r="H23" i="126" l="1"/>
  <c r="H25" i="126" s="1"/>
  <c r="H27" i="126" s="1"/>
  <c r="H23" i="128"/>
  <c r="H29" i="165"/>
  <c r="H25" i="154"/>
  <c r="H27" i="154" s="1"/>
  <c r="H29" i="154" s="1"/>
  <c r="H29" i="170"/>
  <c r="H29" i="164"/>
  <c r="H29" i="172"/>
  <c r="H29" i="176"/>
  <c r="H25" i="134"/>
  <c r="H27" i="134" s="1"/>
  <c r="H29" i="163"/>
  <c r="H25" i="140"/>
  <c r="H27" i="140" s="1"/>
  <c r="H29" i="177"/>
  <c r="H25" i="142"/>
  <c r="H27" i="142" s="1"/>
  <c r="H29" i="157"/>
  <c r="H29" i="166"/>
  <c r="H29" i="158"/>
  <c r="H25" i="153"/>
  <c r="H27" i="153" s="1"/>
  <c r="H25" i="152"/>
  <c r="H27" i="152" s="1"/>
  <c r="H29" i="159"/>
  <c r="H25" i="147"/>
  <c r="H27" i="147" s="1"/>
  <c r="H29" i="147" s="1"/>
  <c r="H29" i="149"/>
  <c r="H25" i="141"/>
  <c r="H27" i="141" s="1"/>
  <c r="H29" i="150"/>
  <c r="H29" i="151"/>
  <c r="H29" i="143"/>
  <c r="H29" i="145"/>
  <c r="H29" i="146"/>
  <c r="H29" i="144"/>
  <c r="H25" i="148"/>
  <c r="H27" i="148" s="1"/>
  <c r="H25" i="136"/>
  <c r="H27" i="136" s="1"/>
  <c r="H27" i="137"/>
  <c r="H29" i="137" s="1"/>
  <c r="H29" i="138"/>
  <c r="H29" i="139"/>
  <c r="H25" i="135"/>
  <c r="H27" i="135" s="1"/>
  <c r="H27" i="132"/>
  <c r="H29" i="132" s="1"/>
  <c r="H23" i="130"/>
  <c r="H29" i="131"/>
  <c r="H29" i="133"/>
  <c r="H10" i="130"/>
  <c r="H10" i="128"/>
  <c r="H23" i="127"/>
  <c r="H25" i="125"/>
  <c r="H27" i="125" s="1"/>
  <c r="H10" i="127"/>
  <c r="H23" i="124"/>
  <c r="H25" i="124" s="1"/>
  <c r="H27" i="124" s="1"/>
  <c r="D12" i="49"/>
  <c r="F14" i="49"/>
  <c r="G53" i="49"/>
  <c r="G51" i="49"/>
  <c r="I13" i="49"/>
  <c r="G66" i="49"/>
  <c r="G59" i="49"/>
  <c r="D14" i="49"/>
  <c r="E11" i="49"/>
  <c r="F13" i="49"/>
  <c r="G64" i="49"/>
  <c r="F10" i="49"/>
  <c r="G60" i="49"/>
  <c r="G52" i="49"/>
  <c r="I10" i="49"/>
  <c r="G58" i="49"/>
  <c r="E14" i="49"/>
  <c r="G70" i="49"/>
  <c r="E15" i="49"/>
  <c r="E12" i="49"/>
  <c r="I12" i="49"/>
  <c r="G71" i="49"/>
  <c r="G57" i="49"/>
  <c r="F11" i="49"/>
  <c r="I11" i="49"/>
  <c r="I15" i="49"/>
  <c r="F12" i="49"/>
  <c r="D15" i="49"/>
  <c r="F15" i="49"/>
  <c r="D13" i="49"/>
  <c r="D11" i="49"/>
  <c r="E10" i="49"/>
  <c r="H29" i="141" l="1"/>
  <c r="H29" i="134"/>
  <c r="H29" i="142"/>
  <c r="H29" i="140"/>
  <c r="H29" i="153"/>
  <c r="H29" i="152"/>
  <c r="H29" i="148"/>
  <c r="H29" i="136"/>
  <c r="H25" i="127"/>
  <c r="H27" i="127" s="1"/>
  <c r="H29" i="135"/>
  <c r="H29" i="126"/>
  <c r="H25" i="130"/>
  <c r="H27" i="130" s="1"/>
  <c r="H29" i="125"/>
  <c r="H29" i="124"/>
  <c r="H25" i="128"/>
  <c r="H27" i="128" s="1"/>
  <c r="H30" i="34"/>
  <c r="H28" i="34"/>
  <c r="H30" i="35"/>
  <c r="H28" i="35"/>
  <c r="H30" i="36"/>
  <c r="H28" i="36"/>
  <c r="H30" i="37"/>
  <c r="H28" i="37"/>
  <c r="H30" i="38"/>
  <c r="H28" i="38"/>
  <c r="H30" i="39"/>
  <c r="H28" i="39"/>
  <c r="H30" i="41"/>
  <c r="H28" i="41"/>
  <c r="H30" i="42"/>
  <c r="H28" i="42"/>
  <c r="H30" i="43"/>
  <c r="H28" i="43"/>
  <c r="H30" i="45"/>
  <c r="H28" i="45"/>
  <c r="H30" i="46"/>
  <c r="H28" i="46"/>
  <c r="H30" i="47"/>
  <c r="H28" i="47"/>
  <c r="G22" i="34"/>
  <c r="O1" i="34"/>
  <c r="O1" i="35"/>
  <c r="O1" i="36"/>
  <c r="O1" i="37"/>
  <c r="O1" i="38"/>
  <c r="O1" i="39"/>
  <c r="O1" i="41"/>
  <c r="O1" i="42"/>
  <c r="O1" i="43"/>
  <c r="O1" i="45"/>
  <c r="O1" i="46"/>
  <c r="O1" i="47"/>
  <c r="D48" i="49"/>
  <c r="D43" i="49"/>
  <c r="D44" i="49"/>
  <c r="D4" i="49"/>
  <c r="D45" i="49"/>
  <c r="D46" i="49"/>
  <c r="D47" i="49"/>
  <c r="G39" i="49"/>
  <c r="I7" i="49"/>
  <c r="I9" i="49"/>
  <c r="G33" i="49"/>
  <c r="D5" i="49"/>
  <c r="D6" i="49"/>
  <c r="G37" i="49"/>
  <c r="E6" i="49"/>
  <c r="E7" i="49"/>
  <c r="G11" i="49"/>
  <c r="G23" i="49"/>
  <c r="G38" i="49"/>
  <c r="E9" i="49"/>
  <c r="G18" i="49"/>
  <c r="D9" i="49"/>
  <c r="G21" i="49"/>
  <c r="G22" i="49"/>
  <c r="G34" i="49"/>
  <c r="G19" i="49"/>
  <c r="G30" i="49"/>
  <c r="G17" i="49"/>
  <c r="G35" i="49"/>
  <c r="G16" i="49"/>
  <c r="G25" i="49"/>
  <c r="E5" i="49"/>
  <c r="G29" i="49"/>
  <c r="G26" i="49"/>
  <c r="G32" i="49"/>
  <c r="I8" i="49"/>
  <c r="G36" i="49"/>
  <c r="G10" i="49"/>
  <c r="G24" i="49"/>
  <c r="D7" i="49"/>
  <c r="G12" i="49"/>
  <c r="G31" i="49"/>
  <c r="F7" i="49"/>
  <c r="G28" i="49"/>
  <c r="G20" i="49"/>
  <c r="F9" i="49"/>
  <c r="G27" i="49"/>
  <c r="H29" i="127" l="1"/>
  <c r="H29" i="130"/>
  <c r="H29" i="128"/>
  <c r="F6" i="49"/>
  <c r="E8" i="49"/>
  <c r="F5" i="49"/>
  <c r="I6" i="49"/>
  <c r="G13" i="49"/>
  <c r="G14" i="49"/>
  <c r="G15" i="49"/>
  <c r="D8" i="49"/>
  <c r="I5" i="49"/>
  <c r="F8" i="49"/>
  <c r="H26" i="47" l="1"/>
  <c r="H18" i="47"/>
  <c r="H17" i="47"/>
  <c r="H16" i="47"/>
  <c r="H15" i="47"/>
  <c r="H14" i="47"/>
  <c r="H13" i="47"/>
  <c r="H12" i="47"/>
  <c r="H11" i="47"/>
  <c r="H26" i="46"/>
  <c r="H18" i="46"/>
  <c r="H17" i="46"/>
  <c r="H16" i="46"/>
  <c r="H15" i="46"/>
  <c r="H14" i="46"/>
  <c r="H13" i="46"/>
  <c r="H12" i="46"/>
  <c r="H11" i="46"/>
  <c r="H26" i="45"/>
  <c r="H18" i="45"/>
  <c r="H17" i="45"/>
  <c r="H16" i="45"/>
  <c r="H15" i="45"/>
  <c r="H14" i="45"/>
  <c r="H13" i="45"/>
  <c r="H12" i="45"/>
  <c r="H11" i="45"/>
  <c r="H26" i="43"/>
  <c r="H18" i="43"/>
  <c r="H17" i="43"/>
  <c r="H16" i="43"/>
  <c r="H15" i="43"/>
  <c r="H14" i="43"/>
  <c r="H13" i="43"/>
  <c r="H12" i="43"/>
  <c r="H11" i="43"/>
  <c r="H26" i="42"/>
  <c r="H18" i="42"/>
  <c r="H17" i="42"/>
  <c r="H16" i="42"/>
  <c r="H15" i="42"/>
  <c r="H14" i="42"/>
  <c r="H13" i="42"/>
  <c r="H12" i="42"/>
  <c r="H11" i="42"/>
  <c r="H26" i="41"/>
  <c r="H18" i="41"/>
  <c r="H17" i="41"/>
  <c r="H16" i="41"/>
  <c r="H15" i="41"/>
  <c r="H14" i="41"/>
  <c r="H13" i="41"/>
  <c r="H12" i="41"/>
  <c r="H11" i="41"/>
  <c r="H10" i="41" l="1"/>
  <c r="H10" i="46"/>
  <c r="H23" i="47"/>
  <c r="H23" i="46"/>
  <c r="H10" i="43"/>
  <c r="H23" i="45"/>
  <c r="H23" i="43"/>
  <c r="H23" i="42"/>
  <c r="H10" i="47"/>
  <c r="H10" i="45"/>
  <c r="H23" i="41"/>
  <c r="H10" i="42"/>
  <c r="H25" i="43" l="1"/>
  <c r="H27" i="43" s="1"/>
  <c r="H25" i="41"/>
  <c r="H27" i="41" s="1"/>
  <c r="H25" i="45"/>
  <c r="H27" i="45" s="1"/>
  <c r="H25" i="46"/>
  <c r="H27" i="46" s="1"/>
  <c r="H25" i="47"/>
  <c r="H27" i="47" s="1"/>
  <c r="H25" i="42"/>
  <c r="H27" i="42" s="1"/>
  <c r="H29" i="43" l="1"/>
  <c r="H26" i="39"/>
  <c r="H12" i="39"/>
  <c r="H11" i="39"/>
  <c r="H26" i="38"/>
  <c r="H12" i="38"/>
  <c r="H11" i="38"/>
  <c r="H26" i="37"/>
  <c r="H12" i="37"/>
  <c r="H11" i="37"/>
  <c r="H26" i="36"/>
  <c r="H13" i="36"/>
  <c r="H12" i="36"/>
  <c r="H11" i="36"/>
  <c r="H26" i="35"/>
  <c r="H12" i="35"/>
  <c r="H11" i="35"/>
  <c r="H26" i="34"/>
  <c r="H22" i="34"/>
  <c r="H18" i="34"/>
  <c r="H17" i="34"/>
  <c r="H23" i="34" s="1"/>
  <c r="H15" i="34"/>
  <c r="H14" i="34"/>
  <c r="H13" i="34"/>
  <c r="H12" i="34"/>
  <c r="H11" i="34"/>
  <c r="G45" i="49"/>
  <c r="H29" i="41" l="1"/>
  <c r="H29" i="46"/>
  <c r="H23" i="39"/>
  <c r="H29" i="42"/>
  <c r="H10" i="39"/>
  <c r="H29" i="45"/>
  <c r="H10" i="37"/>
  <c r="H23" i="38"/>
  <c r="H23" i="36"/>
  <c r="H23" i="35"/>
  <c r="H23" i="37"/>
  <c r="H10" i="38"/>
  <c r="H10" i="36"/>
  <c r="H10" i="35"/>
  <c r="H10" i="34"/>
  <c r="G44" i="49"/>
  <c r="G47" i="49"/>
  <c r="G46" i="49"/>
  <c r="G43" i="49"/>
  <c r="H25" i="39" l="1"/>
  <c r="H27" i="39" s="1"/>
  <c r="H29" i="47"/>
  <c r="H25" i="38"/>
  <c r="H25" i="36"/>
  <c r="H25" i="37"/>
  <c r="H25" i="35"/>
  <c r="H25" i="34"/>
  <c r="G48" i="49"/>
  <c r="H27" i="37" l="1"/>
  <c r="H27" i="35"/>
  <c r="H29" i="35" s="1"/>
  <c r="H27" i="36"/>
  <c r="H27" i="38"/>
  <c r="H27" i="34"/>
  <c r="H29" i="39"/>
  <c r="G9" i="49"/>
  <c r="H29" i="36" l="1"/>
  <c r="H29" i="37"/>
  <c r="H29" i="38"/>
  <c r="G5" i="49"/>
  <c r="G7" i="49"/>
  <c r="G6" i="49"/>
  <c r="G8" i="49"/>
  <c r="H29" i="34" l="1"/>
  <c r="G4" i="49"/>
</calcChain>
</file>

<file path=xl/sharedStrings.xml><?xml version="1.0" encoding="utf-8"?>
<sst xmlns="http://schemas.openxmlformats.org/spreadsheetml/2006/main" count="2263" uniqueCount="152">
  <si>
    <t>Electric Resistance</t>
  </si>
  <si>
    <t>Induction</t>
  </si>
  <si>
    <t>Gas/Electric</t>
  </si>
  <si>
    <t>Retrofit</t>
  </si>
  <si>
    <t>New Construction</t>
  </si>
  <si>
    <t>Option 2</t>
  </si>
  <si>
    <t>Option 1</t>
  </si>
  <si>
    <t>Cookstove</t>
  </si>
  <si>
    <t>Central ASHP with electric resistance condenser air-preheater and large storage tank</t>
  </si>
  <si>
    <t>Central Gas WH with storage</t>
  </si>
  <si>
    <t>High-Rise Multi-family</t>
  </si>
  <si>
    <t>HPWH, ducted, inside home</t>
  </si>
  <si>
    <t>Gas WH w/storage, outdoor closet</t>
  </si>
  <si>
    <t>Pre 1978</t>
  </si>
  <si>
    <t>HPWH, ducted, in outdoor closet</t>
  </si>
  <si>
    <t>1990's</t>
  </si>
  <si>
    <t>HPWH in outdoor closet</t>
  </si>
  <si>
    <t>Gas tankless WH in outdoor closet</t>
  </si>
  <si>
    <t>-</t>
  </si>
  <si>
    <t>Low Rise Multi-family</t>
  </si>
  <si>
    <t>Heat pump water heater, ducted inside home</t>
  </si>
  <si>
    <t>Gas WH with storage, inside home</t>
  </si>
  <si>
    <t>Heat pump water heater in garage</t>
  </si>
  <si>
    <t>Gas WH with storage in garage</t>
  </si>
  <si>
    <t>Gas Tankless WH in garage</t>
  </si>
  <si>
    <t>Single family</t>
  </si>
  <si>
    <t>Electric Option</t>
  </si>
  <si>
    <t>Gas Option</t>
  </si>
  <si>
    <t>Existing</t>
  </si>
  <si>
    <t>Wate Heater</t>
  </si>
  <si>
    <t>Demolition</t>
  </si>
  <si>
    <t>Labor</t>
  </si>
  <si>
    <t>HR</t>
  </si>
  <si>
    <t>Disposal</t>
  </si>
  <si>
    <t>LS</t>
  </si>
  <si>
    <t>Installation</t>
  </si>
  <si>
    <t>EA</t>
  </si>
  <si>
    <t>Miscellaneous supplies</t>
  </si>
  <si>
    <t>Subtotal</t>
  </si>
  <si>
    <t>Recommended Budget</t>
  </si>
  <si>
    <t>Remove Existing Stove</t>
  </si>
  <si>
    <t>Integrated electric range &amp; oven</t>
  </si>
  <si>
    <t>Integrated induction range/electric oven</t>
  </si>
  <si>
    <t>Drier</t>
  </si>
  <si>
    <t>Remove Existing Dryer</t>
  </si>
  <si>
    <t>Gas Dryer</t>
  </si>
  <si>
    <t>Heat Pump Dryer</t>
  </si>
  <si>
    <t>Electric Resistance Dryer</t>
  </si>
  <si>
    <t xml:space="preserve">Zone </t>
  </si>
  <si>
    <t>OH&amp;P</t>
  </si>
  <si>
    <t xml:space="preserve">Design </t>
  </si>
  <si>
    <t>Market</t>
  </si>
  <si>
    <t>San Francisco</t>
  </si>
  <si>
    <t>San Jose</t>
  </si>
  <si>
    <t>Santa Barbara / Santa Monica / Long Beach</t>
  </si>
  <si>
    <t>Pasadena / Burbank / Pomona</t>
  </si>
  <si>
    <t>Riverside / San Bernadino</t>
  </si>
  <si>
    <t>Sacramento</t>
  </si>
  <si>
    <t>O1</t>
  </si>
  <si>
    <t>A3</t>
  </si>
  <si>
    <t>A4</t>
  </si>
  <si>
    <t>D15</t>
  </si>
  <si>
    <t>Not required</t>
  </si>
  <si>
    <t>New Range</t>
  </si>
  <si>
    <t>New Dryer</t>
  </si>
  <si>
    <t>New Range, Freestanding</t>
  </si>
  <si>
    <t>Retail installer markup</t>
  </si>
  <si>
    <t>Stove, Freestanding</t>
  </si>
  <si>
    <t>Miscellaneous supplies, trim</t>
  </si>
  <si>
    <t>Retail</t>
  </si>
  <si>
    <t>NC CT Gas Z3</t>
  </si>
  <si>
    <t>NC CT Electric Z3 O1</t>
  </si>
  <si>
    <t>NC CT Electric Z3 O2</t>
  </si>
  <si>
    <t>Retrofit CT Gas Z3</t>
  </si>
  <si>
    <t>Retrofit CT Electric Z3 O1</t>
  </si>
  <si>
    <t>Retrofit CT Electric Z3 O2</t>
  </si>
  <si>
    <t>NC CT Gas Z4</t>
  </si>
  <si>
    <t>NC CT Electric Z4 O1</t>
  </si>
  <si>
    <t>NC CT Electric Z4 O2</t>
  </si>
  <si>
    <t>Retrofit CT Gas Z4</t>
  </si>
  <si>
    <t>Retrofit CT Electric Z4 O1</t>
  </si>
  <si>
    <t>Retrofit CT Electric Z4 O2</t>
  </si>
  <si>
    <t>NC CT Gas Z6</t>
  </si>
  <si>
    <t>NC CT Electric Z6 O1</t>
  </si>
  <si>
    <t>NC CT Electric Z6 O2</t>
  </si>
  <si>
    <t>Retrofit CT Gas Z6</t>
  </si>
  <si>
    <t>Retrofit CT Electric Z6 O1</t>
  </si>
  <si>
    <t>Retrofit CT Electric Z6 O2</t>
  </si>
  <si>
    <t>NC CT Gas Z9</t>
  </si>
  <si>
    <t>NC CT Electric Z9 O1</t>
  </si>
  <si>
    <t>NC CT Electric Z9 O2</t>
  </si>
  <si>
    <t>Retrofit CT Gas Z9</t>
  </si>
  <si>
    <t>Retrofit CT Electric Z9 O1</t>
  </si>
  <si>
    <t>Retrofit CT Electric Z9 O2</t>
  </si>
  <si>
    <t>NC CT Gas Z10</t>
  </si>
  <si>
    <t>NC CT Electric Z10 O1</t>
  </si>
  <si>
    <t>NC CT Electric Z10 O2</t>
  </si>
  <si>
    <t>Retrofit CT Gas Z10</t>
  </si>
  <si>
    <t>Retrofit CT Electric Z10 O1</t>
  </si>
  <si>
    <t>Retrofit CT Electric Z10 O2</t>
  </si>
  <si>
    <t>NC CT Gas Z12</t>
  </si>
  <si>
    <t>NC CT Electric Z12 O1</t>
  </si>
  <si>
    <t>NC CT Electric Z12 O2</t>
  </si>
  <si>
    <t>Retrofit CT Gas Z12</t>
  </si>
  <si>
    <t>Retrofit CT Electric Z12 O1</t>
  </si>
  <si>
    <t>Retrofit CT Electric Z12 O2</t>
  </si>
  <si>
    <t>NC D Gas Z3</t>
  </si>
  <si>
    <t>Retrofit D Gas Z3</t>
  </si>
  <si>
    <t>NC D Gas Z4</t>
  </si>
  <si>
    <t>Retrofit D Gas Z4</t>
  </si>
  <si>
    <t>NC D Gas Z6</t>
  </si>
  <si>
    <t>Retrofit D Gas Z6</t>
  </si>
  <si>
    <t>NC D Gas Z9</t>
  </si>
  <si>
    <t>Retrofit D Gas Z9</t>
  </si>
  <si>
    <t>NC D Gas Z10</t>
  </si>
  <si>
    <t>Retrofit D Gas Z10</t>
  </si>
  <si>
    <t>NC D Gas Z12</t>
  </si>
  <si>
    <t>Retrofit D Gas Z12</t>
  </si>
  <si>
    <t>NC D Electric Z3 O1</t>
  </si>
  <si>
    <t>NC D Electric Z3 O2</t>
  </si>
  <si>
    <t>Retrofit D Electric Z3 O1</t>
  </si>
  <si>
    <t>Retrofit D Electric Z3 O2</t>
  </si>
  <si>
    <t>NC D Electric Z4 O1</t>
  </si>
  <si>
    <t>NC D Electric Z4 O2</t>
  </si>
  <si>
    <t>Retrofit D Electric Z4 O1</t>
  </si>
  <si>
    <t>Retrofit D Electric Z4 O2</t>
  </si>
  <si>
    <t>NC D Electric Z6 O1</t>
  </si>
  <si>
    <t>NC D Electric Z6 O2</t>
  </si>
  <si>
    <t>Retrofit D Electric Z6 O1</t>
  </si>
  <si>
    <t>Retrofit D Electric Z6 O2</t>
  </si>
  <si>
    <t>NC D Electric Z9 O1</t>
  </si>
  <si>
    <t>NC D Electric Z9 O2</t>
  </si>
  <si>
    <t>Retrofit D Electric Z9 O1</t>
  </si>
  <si>
    <t>Retrofit D Electric Z9 O2</t>
  </si>
  <si>
    <t>NC D Electric Z10 O1</t>
  </si>
  <si>
    <t>NC D Electric Z10 O2</t>
  </si>
  <si>
    <t>Retrofit D Electric Z10 O1</t>
  </si>
  <si>
    <t>Retrofit D Electric Z10 O2</t>
  </si>
  <si>
    <t>NC D Electric Z12 O1</t>
  </si>
  <si>
    <t>NC D Electric Z12 O2</t>
  </si>
  <si>
    <t>Retrofit D Electric Z12 O1</t>
  </si>
  <si>
    <t>Retrofit D Electric Z12 O2</t>
  </si>
  <si>
    <t>Range &amp; Cooktop</t>
  </si>
  <si>
    <t>Dryer</t>
  </si>
  <si>
    <t xml:space="preserve">Gas and Electrical Supply </t>
  </si>
  <si>
    <t>New electrical circuits to equipment</t>
  </si>
  <si>
    <t>Panel and main service modification</t>
  </si>
  <si>
    <t>Gas supply piping</t>
  </si>
  <si>
    <t>LF</t>
  </si>
  <si>
    <t>H29</t>
  </si>
  <si>
    <t>Integrated gas range / gas oven</t>
  </si>
  <si>
    <t>Low-Rise Multi- 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</si>
</sst>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&quot;_);_(@_)"/>
    <numFmt numFmtId="165" formatCode="&quot;Zone &quot;\ #"/>
    <numFmt numFmtId="166" formatCode="&quot;$&quot;#,##0.00;[Red]&quot;$&quot;#,##0.00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quotePrefix="1"/>
    <xf numFmtId="165" fontId="0" fillId="0" borderId="0" xfId="0" quotePrefix="1" applyNumberFormat="1"/>
    <xf numFmtId="166" fontId="0" fillId="0" borderId="0" xfId="0" quotePrefix="1" applyNumberFormat="1"/>
    <xf numFmtId="0" fontId="0" fillId="0" borderId="0" xfId="0" applyAlignment="1"/>
    <xf numFmtId="4" fontId="0" fillId="0" borderId="0" xfId="0" applyNumberFormat="1" applyAlignment="1"/>
    <xf numFmtId="3" fontId="0" fillId="0" borderId="0" xfId="0" applyNumberFormat="1" applyAlignment="1"/>
    <xf numFmtId="164" fontId="0" fillId="0" borderId="0" xfId="0" applyNumberFormat="1" applyAlignment="1"/>
    <xf numFmtId="0" fontId="0" fillId="0" borderId="1" xfId="0" applyBorder="1" applyAlignment="1"/>
    <xf numFmtId="0" fontId="0" fillId="0" borderId="1" xfId="0" applyBorder="1" applyAlignment="1">
      <alignment horizontal="center"/>
    </xf>
    <xf numFmtId="4" fontId="0" fillId="0" borderId="1" xfId="0" applyNumberFormat="1" applyBorder="1" applyAlignment="1"/>
    <xf numFmtId="164" fontId="0" fillId="0" borderId="1" xfId="0" applyNumberFormat="1" applyBorder="1" applyAlignment="1"/>
    <xf numFmtId="0" fontId="0" fillId="0" borderId="0" xfId="0" applyBorder="1" applyAlignment="1"/>
    <xf numFmtId="0" fontId="0" fillId="0" borderId="0" xfId="0" applyBorder="1" applyAlignment="1">
      <alignment horizontal="center"/>
    </xf>
    <xf numFmtId="4" fontId="0" fillId="0" borderId="0" xfId="0" applyNumberFormat="1" applyBorder="1" applyAlignment="1"/>
    <xf numFmtId="164" fontId="0" fillId="0" borderId="0" xfId="0" applyNumberFormat="1" applyBorder="1" applyAlignment="1"/>
    <xf numFmtId="9" fontId="0" fillId="0" borderId="0" xfId="0" applyNumberFormat="1" applyAlignment="1"/>
    <xf numFmtId="0" fontId="0" fillId="0" borderId="2" xfId="0" applyBorder="1" applyAlignment="1"/>
    <xf numFmtId="4" fontId="0" fillId="0" borderId="2" xfId="0" applyNumberFormat="1" applyBorder="1" applyAlignment="1"/>
    <xf numFmtId="164" fontId="0" fillId="0" borderId="2" xfId="0" applyNumberFormat="1" applyBorder="1" applyAlignment="1"/>
    <xf numFmtId="9" fontId="0" fillId="0" borderId="0" xfId="0" applyNumberFormat="1" applyBorder="1" applyAlignment="1"/>
    <xf numFmtId="3" fontId="1" fillId="0" borderId="0" xfId="0" applyNumberFormat="1" applyFont="1" applyAlignment="1">
      <alignment horizontal="right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4" fontId="0" fillId="0" borderId="0" xfId="0" applyNumberFormat="1" applyFill="1"/>
    <xf numFmtId="164" fontId="0" fillId="0" borderId="0" xfId="0" applyNumberFormat="1" applyFill="1"/>
    <xf numFmtId="0" fontId="0" fillId="0" borderId="0" xfId="0" applyFill="1" applyAlignment="1"/>
    <xf numFmtId="4" fontId="0" fillId="0" borderId="0" xfId="0" applyNumberFormat="1" applyFill="1" applyAlignment="1"/>
    <xf numFmtId="3" fontId="1" fillId="0" borderId="0" xfId="0" applyNumberFormat="1" applyFont="1" applyFill="1" applyAlignment="1">
      <alignment horizontal="right"/>
    </xf>
    <xf numFmtId="164" fontId="0" fillId="0" borderId="0" xfId="0" applyNumberFormat="1" applyFill="1" applyAlignment="1"/>
    <xf numFmtId="165" fontId="0" fillId="0" borderId="0" xfId="0" applyNumberFormat="1" applyAlignment="1">
      <alignment horizontal="left"/>
    </xf>
    <xf numFmtId="165" fontId="0" fillId="0" borderId="0" xfId="0" applyNumberFormat="1" applyFill="1" applyAlignment="1">
      <alignment horizontal="left"/>
    </xf>
    <xf numFmtId="3" fontId="0" fillId="0" borderId="0" xfId="0" applyNumberFormat="1" applyFill="1" applyAlignment="1"/>
    <xf numFmtId="0" fontId="0" fillId="0" borderId="1" xfId="0" applyFill="1" applyBorder="1" applyAlignment="1"/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/>
    <xf numFmtId="164" fontId="0" fillId="0" borderId="1" xfId="0" applyNumberFormat="1" applyFill="1" applyBorder="1" applyAlignment="1"/>
    <xf numFmtId="0" fontId="0" fillId="0" borderId="0" xfId="0" applyFill="1" applyAlignment="1">
      <alignment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/>
    <xf numFmtId="164" fontId="0" fillId="0" borderId="0" xfId="0" applyNumberFormat="1" applyFill="1" applyBorder="1" applyAlignment="1"/>
    <xf numFmtId="9" fontId="0" fillId="0" borderId="0" xfId="0" applyNumberFormat="1" applyFill="1" applyAlignment="1"/>
    <xf numFmtId="0" fontId="0" fillId="0" borderId="2" xfId="0" applyFill="1" applyBorder="1" applyAlignment="1"/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/>
    <xf numFmtId="164" fontId="0" fillId="0" borderId="2" xfId="0" applyNumberFormat="1" applyFill="1" applyBorder="1" applyAlignment="1"/>
    <xf numFmtId="9" fontId="0" fillId="0" borderId="0" xfId="0" applyNumberFormat="1" applyFill="1" applyBorder="1" applyAlignment="1"/>
    <xf numFmtId="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showGridLines="0" tabSelected="1" workbookViewId="0"/>
  </sheetViews>
  <sheetFormatPr defaultRowHeight="15" x14ac:dyDescent="0.25"/>
  <cols>
    <col min="2" max="2" width="20.42578125" customWidth="1"/>
    <col min="4" max="4" width="29.7109375" customWidth="1"/>
    <col min="5" max="5" width="21.28515625" customWidth="1"/>
    <col min="6" max="6" width="15" customWidth="1"/>
    <col min="7" max="7" width="12.7109375" customWidth="1"/>
    <col min="9" max="9" width="44" customWidth="1"/>
  </cols>
  <sheetData>
    <row r="1" spans="1:10" x14ac:dyDescent="0.25">
      <c r="D1" t="s">
        <v>58</v>
      </c>
      <c r="E1" t="s">
        <v>59</v>
      </c>
      <c r="F1" t="s">
        <v>60</v>
      </c>
      <c r="G1" t="s">
        <v>149</v>
      </c>
      <c r="I1" t="s">
        <v>61</v>
      </c>
    </row>
    <row r="3" spans="1:10" x14ac:dyDescent="0.25">
      <c r="A3" s="28" t="s">
        <v>142</v>
      </c>
    </row>
    <row r="4" spans="1:10" x14ac:dyDescent="0.25">
      <c r="B4" t="s">
        <v>70</v>
      </c>
      <c r="D4" s="7" t="str">
        <f t="shared" ref="D4:G4" ca="1" si="0">INDIRECT("'"&amp;$B4&amp;"'!"&amp;D$1)</f>
        <v>Low-Rise Multi- Family: New Construction</v>
      </c>
      <c r="E4" s="7" t="str">
        <f t="shared" ca="1" si="0"/>
        <v>Gas Option</v>
      </c>
      <c r="F4" s="8">
        <f t="shared" ca="1" si="0"/>
        <v>3</v>
      </c>
      <c r="G4" s="9">
        <f t="shared" ca="1" si="0"/>
        <v>2165</v>
      </c>
      <c r="I4" s="7" t="str">
        <f t="shared" ref="I4" ca="1" si="1">INDIRECT("'"&amp;$B4&amp;"'!"&amp;I$1)</f>
        <v>Integrated gas range / gas oven</v>
      </c>
      <c r="J4" s="7"/>
    </row>
    <row r="5" spans="1:10" x14ac:dyDescent="0.25">
      <c r="B5" t="s">
        <v>71</v>
      </c>
      <c r="D5" s="7" t="str">
        <f t="shared" ref="D5:G23" ca="1" si="2">INDIRECT("'"&amp;$B5&amp;"'!"&amp;D$1)</f>
        <v>Low-Rise Multi- Family: New Construction</v>
      </c>
      <c r="E5" s="7" t="str">
        <f t="shared" ca="1" si="2"/>
        <v>Gas Option</v>
      </c>
      <c r="F5" s="8">
        <f t="shared" ca="1" si="2"/>
        <v>3</v>
      </c>
      <c r="G5" s="9">
        <f t="shared" ca="1" si="2"/>
        <v>2012</v>
      </c>
      <c r="I5" s="7" t="str">
        <f t="shared" ref="I5:I39" ca="1" si="3">INDIRECT("'"&amp;$B5&amp;"'!"&amp;I$1)</f>
        <v>Integrated induction range/electric oven</v>
      </c>
      <c r="J5" s="7"/>
    </row>
    <row r="6" spans="1:10" x14ac:dyDescent="0.25">
      <c r="B6" t="s">
        <v>72</v>
      </c>
      <c r="D6" s="7" t="str">
        <f t="shared" ca="1" si="2"/>
        <v>Low-Rise Multi- Family: New Construction</v>
      </c>
      <c r="E6" s="7" t="str">
        <f t="shared" ca="1" si="2"/>
        <v>Gas Option</v>
      </c>
      <c r="F6" s="8">
        <f t="shared" ca="1" si="2"/>
        <v>3</v>
      </c>
      <c r="G6" s="9">
        <f t="shared" ca="1" si="2"/>
        <v>1835</v>
      </c>
      <c r="I6" s="7" t="str">
        <f t="shared" ca="1" si="3"/>
        <v>Integrated electric range &amp; oven</v>
      </c>
      <c r="J6" s="7"/>
    </row>
    <row r="7" spans="1:10" x14ac:dyDescent="0.25">
      <c r="B7" t="s">
        <v>73</v>
      </c>
      <c r="D7" s="7" t="str">
        <f t="shared" ca="1" si="2"/>
        <v>Low-Rise Multi- Family: New Construction</v>
      </c>
      <c r="E7" s="7" t="str">
        <f t="shared" ca="1" si="2"/>
        <v>Gas Option</v>
      </c>
      <c r="F7" s="8">
        <f t="shared" ca="1" si="2"/>
        <v>3</v>
      </c>
      <c r="G7" s="9">
        <f t="shared" ca="1" si="2"/>
        <v>1510</v>
      </c>
      <c r="I7" s="7" t="str">
        <f t="shared" ca="1" si="3"/>
        <v>Integrated gas range / gas oven</v>
      </c>
      <c r="J7" s="7"/>
    </row>
    <row r="8" spans="1:10" x14ac:dyDescent="0.25">
      <c r="B8" t="s">
        <v>74</v>
      </c>
      <c r="D8" s="7" t="str">
        <f t="shared" ca="1" si="2"/>
        <v>Low-Rise Multi- Family: New Construction</v>
      </c>
      <c r="E8" s="7" t="str">
        <f t="shared" ca="1" si="2"/>
        <v>Gas Option</v>
      </c>
      <c r="F8" s="8">
        <f t="shared" ca="1" si="2"/>
        <v>3</v>
      </c>
      <c r="G8" s="9">
        <f t="shared" ca="1" si="2"/>
        <v>2295</v>
      </c>
      <c r="I8" s="7" t="str">
        <f t="shared" ca="1" si="3"/>
        <v>Integrated induction range/electric oven</v>
      </c>
      <c r="J8" s="7"/>
    </row>
    <row r="9" spans="1:10" x14ac:dyDescent="0.25">
      <c r="B9" t="s">
        <v>75</v>
      </c>
      <c r="D9" s="7" t="str">
        <f t="shared" ca="1" si="2"/>
        <v>Low-Rise Multi- Family: New Construction</v>
      </c>
      <c r="E9" s="7" t="str">
        <f t="shared" ca="1" si="2"/>
        <v>Gas Option</v>
      </c>
      <c r="F9" s="8">
        <f t="shared" ca="1" si="2"/>
        <v>3</v>
      </c>
      <c r="G9" s="9">
        <f t="shared" ca="1" si="2"/>
        <v>2118</v>
      </c>
      <c r="I9" s="7" t="str">
        <f t="shared" ca="1" si="3"/>
        <v>Integrated electric range &amp; oven</v>
      </c>
      <c r="J9" s="7"/>
    </row>
    <row r="10" spans="1:10" x14ac:dyDescent="0.25">
      <c r="B10" t="s">
        <v>76</v>
      </c>
      <c r="D10" s="7" t="str">
        <f t="shared" ca="1" si="2"/>
        <v>Low-Rise Multi- Family: New Construction</v>
      </c>
      <c r="E10" s="7" t="str">
        <f t="shared" ca="1" si="2"/>
        <v>Gas Option</v>
      </c>
      <c r="F10" s="8">
        <f t="shared" ca="1" si="2"/>
        <v>4</v>
      </c>
      <c r="G10" s="9">
        <f t="shared" ca="1" si="2"/>
        <v>2165</v>
      </c>
      <c r="I10" s="7" t="str">
        <f t="shared" ca="1" si="3"/>
        <v>Integrated gas range / gas oven</v>
      </c>
      <c r="J10" s="7"/>
    </row>
    <row r="11" spans="1:10" x14ac:dyDescent="0.25">
      <c r="B11" t="s">
        <v>77</v>
      </c>
      <c r="D11" s="7" t="str">
        <f t="shared" ca="1" si="2"/>
        <v>Low-Rise Multi- Family: New Construction</v>
      </c>
      <c r="E11" s="7" t="str">
        <f t="shared" ca="1" si="2"/>
        <v>Gas Option</v>
      </c>
      <c r="F11" s="8">
        <f t="shared" ca="1" si="2"/>
        <v>4</v>
      </c>
      <c r="G11" s="9">
        <f t="shared" ca="1" si="2"/>
        <v>2012</v>
      </c>
      <c r="I11" s="7" t="str">
        <f t="shared" ca="1" si="3"/>
        <v>Integrated induction range/electric oven</v>
      </c>
      <c r="J11" s="7"/>
    </row>
    <row r="12" spans="1:10" x14ac:dyDescent="0.25">
      <c r="B12" t="s">
        <v>78</v>
      </c>
      <c r="D12" s="7" t="str">
        <f t="shared" ca="1" si="2"/>
        <v>Low-Rise Multi- Family: New Construction</v>
      </c>
      <c r="E12" s="7" t="str">
        <f t="shared" ca="1" si="2"/>
        <v>Gas Option</v>
      </c>
      <c r="F12" s="8">
        <f t="shared" ca="1" si="2"/>
        <v>4</v>
      </c>
      <c r="G12" s="9">
        <f t="shared" ca="1" si="2"/>
        <v>1835</v>
      </c>
      <c r="I12" s="7" t="str">
        <f t="shared" ca="1" si="3"/>
        <v>Integrated electric range &amp; oven</v>
      </c>
      <c r="J12" s="7"/>
    </row>
    <row r="13" spans="1:10" x14ac:dyDescent="0.25">
      <c r="B13" t="s">
        <v>79</v>
      </c>
      <c r="D13" s="7" t="str">
        <f t="shared" ca="1" si="2"/>
        <v>Low-Rise Multi- Family: New Construction</v>
      </c>
      <c r="E13" s="7" t="str">
        <f t="shared" ca="1" si="2"/>
        <v>Gas Option</v>
      </c>
      <c r="F13" s="8">
        <f t="shared" ca="1" si="2"/>
        <v>4</v>
      </c>
      <c r="G13" s="9">
        <f t="shared" ca="1" si="2"/>
        <v>1510</v>
      </c>
      <c r="I13" s="7" t="str">
        <f t="shared" ca="1" si="3"/>
        <v>Integrated gas range / gas oven</v>
      </c>
      <c r="J13" s="7"/>
    </row>
    <row r="14" spans="1:10" x14ac:dyDescent="0.25">
      <c r="B14" t="s">
        <v>80</v>
      </c>
      <c r="D14" s="7" t="str">
        <f t="shared" ca="1" si="2"/>
        <v>Low-Rise Multi- Family: New Construction</v>
      </c>
      <c r="E14" s="7" t="str">
        <f t="shared" ca="1" si="2"/>
        <v>Gas Option</v>
      </c>
      <c r="F14" s="8">
        <f t="shared" ca="1" si="2"/>
        <v>4</v>
      </c>
      <c r="G14" s="9">
        <f t="shared" ca="1" si="2"/>
        <v>2295</v>
      </c>
      <c r="I14" s="7" t="str">
        <f t="shared" ca="1" si="3"/>
        <v>Integrated induction range/electric oven</v>
      </c>
      <c r="J14" s="7"/>
    </row>
    <row r="15" spans="1:10" x14ac:dyDescent="0.25">
      <c r="B15" t="s">
        <v>81</v>
      </c>
      <c r="D15" s="7" t="str">
        <f t="shared" ca="1" si="2"/>
        <v>Low-Rise Multi- Family: New Construction</v>
      </c>
      <c r="E15" s="7" t="str">
        <f t="shared" ca="1" si="2"/>
        <v>Gas Option</v>
      </c>
      <c r="F15" s="8">
        <f t="shared" ca="1" si="2"/>
        <v>4</v>
      </c>
      <c r="G15" s="9">
        <f t="shared" ca="1" si="2"/>
        <v>2118</v>
      </c>
      <c r="I15" s="7" t="str">
        <f t="shared" ca="1" si="3"/>
        <v>Integrated electric range &amp; oven</v>
      </c>
      <c r="J15" s="7"/>
    </row>
    <row r="16" spans="1:10" x14ac:dyDescent="0.25">
      <c r="B16" t="s">
        <v>82</v>
      </c>
      <c r="D16" s="7" t="str">
        <f t="shared" ca="1" si="2"/>
        <v>Low-Rise Multi- Family: New Construction</v>
      </c>
      <c r="E16" s="7" t="str">
        <f t="shared" ca="1" si="2"/>
        <v>Gas Option</v>
      </c>
      <c r="F16" s="8">
        <f t="shared" ca="1" si="2"/>
        <v>6</v>
      </c>
      <c r="G16" s="9">
        <f t="shared" ca="1" si="2"/>
        <v>2071</v>
      </c>
      <c r="I16" s="7" t="str">
        <f t="shared" ca="1" si="3"/>
        <v>Integrated gas range / gas oven</v>
      </c>
      <c r="J16" s="7"/>
    </row>
    <row r="17" spans="2:10" x14ac:dyDescent="0.25">
      <c r="B17" t="s">
        <v>83</v>
      </c>
      <c r="D17" s="7" t="str">
        <f t="shared" ca="1" si="2"/>
        <v>Low-Rise Multi- Family: New Construction</v>
      </c>
      <c r="E17" s="7" t="str">
        <f t="shared" ca="1" si="2"/>
        <v>Gas Option</v>
      </c>
      <c r="F17" s="8">
        <f t="shared" ca="1" si="2"/>
        <v>6</v>
      </c>
      <c r="G17" s="9">
        <f t="shared" ca="1" si="2"/>
        <v>1965</v>
      </c>
      <c r="I17" s="7" t="str">
        <f t="shared" ca="1" si="3"/>
        <v>Integrated induction range/electric oven</v>
      </c>
      <c r="J17" s="7"/>
    </row>
    <row r="18" spans="2:10" x14ac:dyDescent="0.25">
      <c r="B18" t="s">
        <v>84</v>
      </c>
      <c r="D18" s="7" t="str">
        <f t="shared" ca="1" si="2"/>
        <v>Low-Rise Multi- Family: New Construction</v>
      </c>
      <c r="E18" s="7" t="str">
        <f t="shared" ca="1" si="2"/>
        <v>Gas Option</v>
      </c>
      <c r="F18" s="8">
        <f t="shared" ca="1" si="2"/>
        <v>6</v>
      </c>
      <c r="G18" s="9">
        <f t="shared" ca="1" si="2"/>
        <v>1788</v>
      </c>
      <c r="I18" s="7" t="str">
        <f t="shared" ca="1" si="3"/>
        <v>Integrated electric range &amp; oven</v>
      </c>
      <c r="J18" s="7"/>
    </row>
    <row r="19" spans="2:10" x14ac:dyDescent="0.25">
      <c r="B19" t="s">
        <v>85</v>
      </c>
      <c r="D19" s="7" t="str">
        <f t="shared" ca="1" si="2"/>
        <v>Low-Rise Multi- Family: New Construction</v>
      </c>
      <c r="E19" s="7" t="str">
        <f t="shared" ca="1" si="2"/>
        <v>Gas Option</v>
      </c>
      <c r="F19" s="8">
        <f t="shared" ca="1" si="2"/>
        <v>6</v>
      </c>
      <c r="G19" s="9">
        <f t="shared" ca="1" si="2"/>
        <v>1463</v>
      </c>
      <c r="I19" s="7" t="str">
        <f t="shared" ca="1" si="3"/>
        <v>Integrated gas range / gas oven</v>
      </c>
      <c r="J19" s="7"/>
    </row>
    <row r="20" spans="2:10" x14ac:dyDescent="0.25">
      <c r="B20" t="s">
        <v>86</v>
      </c>
      <c r="D20" s="7" t="str">
        <f t="shared" ca="1" si="2"/>
        <v>Low-Rise Multi- Family: New Construction</v>
      </c>
      <c r="E20" s="7" t="str">
        <f t="shared" ca="1" si="2"/>
        <v>Gas Option</v>
      </c>
      <c r="F20" s="8">
        <f t="shared" ca="1" si="2"/>
        <v>6</v>
      </c>
      <c r="G20" s="9">
        <f t="shared" ca="1" si="2"/>
        <v>2224</v>
      </c>
      <c r="I20" s="7" t="str">
        <f t="shared" ca="1" si="3"/>
        <v>Integrated induction range/electric oven</v>
      </c>
      <c r="J20" s="7"/>
    </row>
    <row r="21" spans="2:10" x14ac:dyDescent="0.25">
      <c r="B21" t="s">
        <v>87</v>
      </c>
      <c r="D21" s="7" t="str">
        <f t="shared" ca="1" si="2"/>
        <v>Low-Rise Multi- Family: New Construction</v>
      </c>
      <c r="E21" s="7" t="str">
        <f t="shared" ca="1" si="2"/>
        <v>Gas Option</v>
      </c>
      <c r="F21" s="8">
        <f t="shared" ca="1" si="2"/>
        <v>6</v>
      </c>
      <c r="G21" s="9">
        <f t="shared" ca="1" si="2"/>
        <v>2047</v>
      </c>
      <c r="I21" s="7" t="str">
        <f t="shared" ca="1" si="3"/>
        <v>Integrated electric range &amp; oven</v>
      </c>
      <c r="J21" s="7"/>
    </row>
    <row r="22" spans="2:10" x14ac:dyDescent="0.25">
      <c r="B22" t="s">
        <v>88</v>
      </c>
      <c r="D22" s="7" t="str">
        <f t="shared" ca="1" si="2"/>
        <v>Low-Rise Multi- Family: New Construction</v>
      </c>
      <c r="E22" s="7" t="str">
        <f t="shared" ca="1" si="2"/>
        <v>Gas Option</v>
      </c>
      <c r="F22" s="8">
        <f t="shared" ca="1" si="2"/>
        <v>9</v>
      </c>
      <c r="G22" s="9">
        <f t="shared" ca="1" si="2"/>
        <v>2071</v>
      </c>
      <c r="I22" s="7" t="str">
        <f t="shared" ca="1" si="3"/>
        <v>Integrated gas range / gas oven</v>
      </c>
      <c r="J22" s="7"/>
    </row>
    <row r="23" spans="2:10" x14ac:dyDescent="0.25">
      <c r="B23" t="s">
        <v>89</v>
      </c>
      <c r="D23" s="7" t="str">
        <f t="shared" ca="1" si="2"/>
        <v>Low-Rise Multi- Family: New Construction</v>
      </c>
      <c r="E23" s="7" t="str">
        <f t="shared" ca="1" si="2"/>
        <v>Gas Option</v>
      </c>
      <c r="F23" s="8">
        <f t="shared" ca="1" si="2"/>
        <v>9</v>
      </c>
      <c r="G23" s="9">
        <f t="shared" ca="1" si="2"/>
        <v>1965</v>
      </c>
      <c r="I23" s="7" t="str">
        <f t="shared" ca="1" si="3"/>
        <v>Integrated induction range/electric oven</v>
      </c>
      <c r="J23" s="7"/>
    </row>
    <row r="24" spans="2:10" x14ac:dyDescent="0.25">
      <c r="B24" t="s">
        <v>90</v>
      </c>
      <c r="D24" s="7" t="str">
        <f t="shared" ref="D24:G39" ca="1" si="4">INDIRECT("'"&amp;$B24&amp;"'!"&amp;D$1)</f>
        <v>Low-Rise Multi- Family: New Construction</v>
      </c>
      <c r="E24" s="7" t="str">
        <f t="shared" ca="1" si="4"/>
        <v>Gas Option</v>
      </c>
      <c r="F24" s="8">
        <f t="shared" ca="1" si="4"/>
        <v>9</v>
      </c>
      <c r="G24" s="9">
        <f t="shared" ca="1" si="4"/>
        <v>1788</v>
      </c>
      <c r="I24" s="7" t="str">
        <f t="shared" ca="1" si="3"/>
        <v>Integrated electric range &amp; oven</v>
      </c>
      <c r="J24" s="7"/>
    </row>
    <row r="25" spans="2:10" x14ac:dyDescent="0.25">
      <c r="B25" t="s">
        <v>91</v>
      </c>
      <c r="D25" s="7" t="str">
        <f t="shared" ca="1" si="4"/>
        <v>Low-Rise Multi- Family: New Construction</v>
      </c>
      <c r="E25" s="7" t="str">
        <f t="shared" ca="1" si="4"/>
        <v>Gas Option</v>
      </c>
      <c r="F25" s="8">
        <f t="shared" ca="1" si="4"/>
        <v>9</v>
      </c>
      <c r="G25" s="9">
        <f t="shared" ca="1" si="4"/>
        <v>1463</v>
      </c>
      <c r="I25" s="7" t="str">
        <f t="shared" ca="1" si="3"/>
        <v>Integrated gas range / gas oven</v>
      </c>
      <c r="J25" s="7"/>
    </row>
    <row r="26" spans="2:10" x14ac:dyDescent="0.25">
      <c r="B26" t="s">
        <v>92</v>
      </c>
      <c r="D26" s="7" t="str">
        <f t="shared" ca="1" si="4"/>
        <v>Low-Rise Multi- Family: New Construction</v>
      </c>
      <c r="E26" s="7" t="str">
        <f t="shared" ca="1" si="4"/>
        <v>Gas Option</v>
      </c>
      <c r="F26" s="8">
        <f t="shared" ca="1" si="4"/>
        <v>9</v>
      </c>
      <c r="G26" s="9">
        <f t="shared" ca="1" si="4"/>
        <v>2224</v>
      </c>
      <c r="I26" s="7" t="str">
        <f t="shared" ca="1" si="3"/>
        <v>Integrated induction range/electric oven</v>
      </c>
      <c r="J26" s="7"/>
    </row>
    <row r="27" spans="2:10" x14ac:dyDescent="0.25">
      <c r="B27" t="s">
        <v>93</v>
      </c>
      <c r="D27" s="7" t="str">
        <f t="shared" ca="1" si="4"/>
        <v>Low-Rise Multi- Family: New Construction</v>
      </c>
      <c r="E27" s="7" t="str">
        <f t="shared" ca="1" si="4"/>
        <v>Gas Option</v>
      </c>
      <c r="F27" s="8">
        <f t="shared" ca="1" si="4"/>
        <v>9</v>
      </c>
      <c r="G27" s="9">
        <f t="shared" ca="1" si="4"/>
        <v>2047</v>
      </c>
      <c r="I27" s="7" t="str">
        <f t="shared" ca="1" si="3"/>
        <v>Integrated electric range &amp; oven</v>
      </c>
      <c r="J27" s="7"/>
    </row>
    <row r="28" spans="2:10" x14ac:dyDescent="0.25">
      <c r="B28" t="s">
        <v>94</v>
      </c>
      <c r="D28" s="7" t="str">
        <f t="shared" ca="1" si="4"/>
        <v>Low-Rise Multi- Family: New Construction</v>
      </c>
      <c r="E28" s="7" t="str">
        <f t="shared" ca="1" si="4"/>
        <v>Gas Option</v>
      </c>
      <c r="F28" s="8">
        <f t="shared" ca="1" si="4"/>
        <v>10</v>
      </c>
      <c r="G28" s="9">
        <f t="shared" ca="1" si="4"/>
        <v>1929</v>
      </c>
      <c r="I28" s="7" t="str">
        <f t="shared" ca="1" si="3"/>
        <v>Integrated gas range / gas oven</v>
      </c>
      <c r="J28" s="7"/>
    </row>
    <row r="29" spans="2:10" x14ac:dyDescent="0.25">
      <c r="B29" t="s">
        <v>95</v>
      </c>
      <c r="D29" s="7" t="str">
        <f t="shared" ca="1" si="4"/>
        <v>Low-Rise Multi- Family: New Construction</v>
      </c>
      <c r="E29" s="7" t="str">
        <f t="shared" ca="1" si="4"/>
        <v>Gas Option</v>
      </c>
      <c r="F29" s="8">
        <f t="shared" ca="1" si="4"/>
        <v>10</v>
      </c>
      <c r="G29" s="9">
        <f t="shared" ca="1" si="4"/>
        <v>1894</v>
      </c>
      <c r="I29" s="7" t="str">
        <f t="shared" ca="1" si="3"/>
        <v>Integrated induction range/electric oven</v>
      </c>
      <c r="J29" s="7"/>
    </row>
    <row r="30" spans="2:10" x14ac:dyDescent="0.25">
      <c r="B30" t="s">
        <v>96</v>
      </c>
      <c r="D30" s="7" t="str">
        <f t="shared" ca="1" si="4"/>
        <v>Low-Rise Multi- Family: New Construction</v>
      </c>
      <c r="E30" s="7" t="str">
        <f t="shared" ca="1" si="4"/>
        <v>Gas Option</v>
      </c>
      <c r="F30" s="8">
        <f t="shared" ca="1" si="4"/>
        <v>10</v>
      </c>
      <c r="G30" s="9">
        <f t="shared" ca="1" si="4"/>
        <v>1717</v>
      </c>
      <c r="I30" s="7" t="str">
        <f t="shared" ca="1" si="3"/>
        <v>Integrated electric range &amp; oven</v>
      </c>
      <c r="J30" s="7"/>
    </row>
    <row r="31" spans="2:10" x14ac:dyDescent="0.25">
      <c r="B31" t="s">
        <v>97</v>
      </c>
      <c r="D31" s="7" t="str">
        <f t="shared" ca="1" si="4"/>
        <v>Low-Rise Multi- Family: New Construction</v>
      </c>
      <c r="E31" s="7" t="str">
        <f t="shared" ca="1" si="4"/>
        <v>Gas Option</v>
      </c>
      <c r="F31" s="8">
        <f t="shared" ca="1" si="4"/>
        <v>10</v>
      </c>
      <c r="G31" s="9">
        <f t="shared" ca="1" si="4"/>
        <v>1392</v>
      </c>
      <c r="I31" s="7" t="str">
        <f t="shared" ca="1" si="3"/>
        <v>Integrated gas range / gas oven</v>
      </c>
      <c r="J31" s="7"/>
    </row>
    <row r="32" spans="2:10" x14ac:dyDescent="0.25">
      <c r="B32" t="s">
        <v>98</v>
      </c>
      <c r="D32" s="7" t="str">
        <f t="shared" ca="1" si="4"/>
        <v>Low-Rise Multi- Family: New Construction</v>
      </c>
      <c r="E32" s="7" t="str">
        <f t="shared" ca="1" si="4"/>
        <v>Gas Option</v>
      </c>
      <c r="F32" s="8">
        <f t="shared" ca="1" si="4"/>
        <v>10</v>
      </c>
      <c r="G32" s="9">
        <f t="shared" ca="1" si="4"/>
        <v>2118</v>
      </c>
      <c r="I32" s="7" t="str">
        <f t="shared" ca="1" si="3"/>
        <v>Integrated induction range/electric oven</v>
      </c>
      <c r="J32" s="7"/>
    </row>
    <row r="33" spans="1:10" x14ac:dyDescent="0.25">
      <c r="B33" t="s">
        <v>99</v>
      </c>
      <c r="D33" s="7" t="str">
        <f t="shared" ca="1" si="4"/>
        <v>Low-Rise Multi- Family: New Construction</v>
      </c>
      <c r="E33" s="7" t="str">
        <f t="shared" ca="1" si="4"/>
        <v>Gas Option</v>
      </c>
      <c r="F33" s="8">
        <f t="shared" ca="1" si="4"/>
        <v>10</v>
      </c>
      <c r="G33" s="9">
        <f t="shared" ca="1" si="4"/>
        <v>1941</v>
      </c>
      <c r="I33" s="7" t="str">
        <f t="shared" ca="1" si="3"/>
        <v>Integrated electric range &amp; oven</v>
      </c>
      <c r="J33" s="7"/>
    </row>
    <row r="34" spans="1:10" x14ac:dyDescent="0.25">
      <c r="B34" t="s">
        <v>100</v>
      </c>
      <c r="D34" s="7" t="str">
        <f t="shared" ca="1" si="4"/>
        <v>Low-Rise Multi- Family: New Construction</v>
      </c>
      <c r="E34" s="7" t="str">
        <f t="shared" ca="1" si="4"/>
        <v>Gas Option</v>
      </c>
      <c r="F34" s="8">
        <f t="shared" ca="1" si="4"/>
        <v>12</v>
      </c>
      <c r="G34" s="9">
        <f t="shared" ca="1" si="4"/>
        <v>1882</v>
      </c>
      <c r="I34" s="7" t="str">
        <f t="shared" ca="1" si="3"/>
        <v>Integrated gas range / gas oven</v>
      </c>
      <c r="J34" s="7"/>
    </row>
    <row r="35" spans="1:10" x14ac:dyDescent="0.25">
      <c r="B35" t="s">
        <v>101</v>
      </c>
      <c r="D35" s="7" t="str">
        <f t="shared" ca="1" si="4"/>
        <v>Low-Rise Multi- Family: New Construction</v>
      </c>
      <c r="E35" s="7" t="str">
        <f t="shared" ca="1" si="4"/>
        <v>Gas Option</v>
      </c>
      <c r="F35" s="8">
        <f t="shared" ca="1" si="4"/>
        <v>12</v>
      </c>
      <c r="G35" s="9">
        <f t="shared" ca="1" si="4"/>
        <v>1870</v>
      </c>
      <c r="I35" s="7" t="str">
        <f t="shared" ca="1" si="3"/>
        <v>Integrated induction range/electric oven</v>
      </c>
      <c r="J35" s="7"/>
    </row>
    <row r="36" spans="1:10" x14ac:dyDescent="0.25">
      <c r="B36" t="s">
        <v>102</v>
      </c>
      <c r="D36" s="7" t="str">
        <f t="shared" ca="1" si="4"/>
        <v>Low-Rise Multi- Family: New Construction</v>
      </c>
      <c r="E36" s="7" t="str">
        <f t="shared" ca="1" si="4"/>
        <v>Gas Option</v>
      </c>
      <c r="F36" s="8">
        <f t="shared" ca="1" si="4"/>
        <v>12</v>
      </c>
      <c r="G36" s="9">
        <f t="shared" ca="1" si="4"/>
        <v>1693</v>
      </c>
      <c r="I36" s="7" t="str">
        <f t="shared" ca="1" si="3"/>
        <v>Integrated electric range &amp; oven</v>
      </c>
      <c r="J36" s="7"/>
    </row>
    <row r="37" spans="1:10" x14ac:dyDescent="0.25">
      <c r="B37" t="s">
        <v>103</v>
      </c>
      <c r="D37" s="7" t="str">
        <f t="shared" ca="1" si="4"/>
        <v>Low-Rise Multi- Family: New Construction</v>
      </c>
      <c r="E37" s="7" t="str">
        <f t="shared" ca="1" si="4"/>
        <v>Gas Option</v>
      </c>
      <c r="F37" s="8">
        <f t="shared" ca="1" si="4"/>
        <v>12</v>
      </c>
      <c r="G37" s="9">
        <f t="shared" ca="1" si="4"/>
        <v>1369</v>
      </c>
      <c r="I37" s="7" t="str">
        <f t="shared" ca="1" si="3"/>
        <v>Integrated gas range / gas oven</v>
      </c>
      <c r="J37" s="7"/>
    </row>
    <row r="38" spans="1:10" x14ac:dyDescent="0.25">
      <c r="B38" t="s">
        <v>104</v>
      </c>
      <c r="D38" s="7" t="str">
        <f t="shared" ca="1" si="4"/>
        <v>Low-Rise Multi- Family: New Construction</v>
      </c>
      <c r="E38" s="7" t="str">
        <f t="shared" ca="1" si="4"/>
        <v>Gas Option</v>
      </c>
      <c r="F38" s="8">
        <f t="shared" ca="1" si="4"/>
        <v>12</v>
      </c>
      <c r="G38" s="9">
        <f t="shared" ca="1" si="4"/>
        <v>2083</v>
      </c>
      <c r="I38" s="7" t="str">
        <f t="shared" ca="1" si="3"/>
        <v>Integrated induction range/electric oven</v>
      </c>
      <c r="J38" s="7"/>
    </row>
    <row r="39" spans="1:10" x14ac:dyDescent="0.25">
      <c r="B39" t="s">
        <v>105</v>
      </c>
      <c r="D39" s="7" t="str">
        <f t="shared" ca="1" si="4"/>
        <v>Low-Rise Multi- Family: New Construction</v>
      </c>
      <c r="E39" s="7" t="str">
        <f t="shared" ca="1" si="4"/>
        <v>Gas Option</v>
      </c>
      <c r="F39" s="8">
        <f t="shared" ca="1" si="4"/>
        <v>12</v>
      </c>
      <c r="G39" s="9">
        <f t="shared" ca="1" si="4"/>
        <v>1906</v>
      </c>
      <c r="I39" s="7" t="str">
        <f t="shared" ca="1" si="3"/>
        <v>Integrated electric range &amp; oven</v>
      </c>
      <c r="J39" s="7"/>
    </row>
    <row r="40" spans="1:10" x14ac:dyDescent="0.25">
      <c r="D40" s="7"/>
      <c r="E40" s="7"/>
      <c r="F40" s="8"/>
      <c r="G40" s="9"/>
      <c r="I40" s="7"/>
      <c r="J40" s="7"/>
    </row>
    <row r="41" spans="1:10" x14ac:dyDescent="0.25">
      <c r="D41" s="7"/>
      <c r="E41" s="7"/>
      <c r="F41" s="8"/>
      <c r="G41" s="9"/>
      <c r="I41" s="7"/>
      <c r="J41" s="7"/>
    </row>
    <row r="42" spans="1:10" x14ac:dyDescent="0.25">
      <c r="A42" s="28" t="s">
        <v>143</v>
      </c>
      <c r="D42" s="7"/>
      <c r="E42" s="7"/>
      <c r="F42" s="8"/>
      <c r="G42" s="9"/>
      <c r="I42" s="7"/>
      <c r="J42" s="7"/>
    </row>
    <row r="43" spans="1:10" x14ac:dyDescent="0.25">
      <c r="B43" t="s">
        <v>106</v>
      </c>
      <c r="D43" s="7" t="str">
        <f ca="1">INDIRECT("'"&amp;$B43&amp;"'!"&amp;D$1)</f>
        <v>Low-Rise Multi- Family: New Construction</v>
      </c>
      <c r="E43" s="7" t="str">
        <f ca="1">INDIRECT("'"&amp;$B43&amp;"'!"&amp;E$1)</f>
        <v>Gas Option</v>
      </c>
      <c r="F43" s="8">
        <f ca="1">INDIRECT("'"&amp;$B43&amp;"'!"&amp;F$1)</f>
        <v>3</v>
      </c>
      <c r="G43" s="9">
        <f ca="1">INDIRECT("'"&amp;$B43&amp;"'!"&amp;G$1)</f>
        <v>2130</v>
      </c>
      <c r="I43" s="7" t="str">
        <f t="shared" ref="I43:I48" ca="1" si="5">INDIRECT("'"&amp;$B43&amp;"'!"&amp;I$1)</f>
        <v>Gas Dryer</v>
      </c>
      <c r="J43" s="7"/>
    </row>
    <row r="44" spans="1:10" x14ac:dyDescent="0.25">
      <c r="B44" t="s">
        <v>118</v>
      </c>
      <c r="D44" s="7" t="str">
        <f t="shared" ref="D44:D78" ca="1" si="6">INDIRECT("'"&amp;$B44&amp;"'!"&amp;D$1)</f>
        <v>Low-Rise Multi- Family: New Construction</v>
      </c>
      <c r="E44" s="7" t="str">
        <f t="shared" ref="E44:G48" ca="1" si="7">INDIRECT("'"&amp;$B44&amp;"'!"&amp;E$1)</f>
        <v>Electric Option</v>
      </c>
      <c r="F44" s="8">
        <f t="shared" ca="1" si="7"/>
        <v>3</v>
      </c>
      <c r="G44" s="9">
        <f t="shared" ca="1" si="7"/>
        <v>2661</v>
      </c>
      <c r="I44" s="7" t="str">
        <f t="shared" ca="1" si="5"/>
        <v>Heat Pump Dryer</v>
      </c>
      <c r="J44" s="7"/>
    </row>
    <row r="45" spans="1:10" x14ac:dyDescent="0.25">
      <c r="B45" t="s">
        <v>119</v>
      </c>
      <c r="D45" s="7" t="str">
        <f t="shared" ca="1" si="6"/>
        <v>Low-Rise Multi- Family: New Construction</v>
      </c>
      <c r="E45" s="7" t="str">
        <f t="shared" ca="1" si="7"/>
        <v>Electric Option</v>
      </c>
      <c r="F45" s="8">
        <f t="shared" ca="1" si="7"/>
        <v>3</v>
      </c>
      <c r="G45" s="9">
        <f t="shared" ca="1" si="7"/>
        <v>1835</v>
      </c>
      <c r="I45" s="7" t="str">
        <f t="shared" ca="1" si="5"/>
        <v>Electric Resistance Dryer</v>
      </c>
      <c r="J45" s="7"/>
    </row>
    <row r="46" spans="1:10" x14ac:dyDescent="0.25">
      <c r="B46" t="s">
        <v>107</v>
      </c>
      <c r="D46" s="7" t="str">
        <f t="shared" ca="1" si="6"/>
        <v>Low-Rise Multi- Family: Retrofit</v>
      </c>
      <c r="E46" s="7" t="str">
        <f t="shared" ca="1" si="7"/>
        <v>Gas Option</v>
      </c>
      <c r="F46" s="8">
        <f t="shared" ca="1" si="7"/>
        <v>3</v>
      </c>
      <c r="G46" s="9">
        <f t="shared" ca="1" si="7"/>
        <v>1805</v>
      </c>
      <c r="I46" s="7" t="str">
        <f t="shared" ca="1" si="5"/>
        <v>Gas Dryer</v>
      </c>
      <c r="J46" s="7"/>
    </row>
    <row r="47" spans="1:10" x14ac:dyDescent="0.25">
      <c r="B47" t="s">
        <v>120</v>
      </c>
      <c r="D47" s="7" t="str">
        <f t="shared" ca="1" si="6"/>
        <v>Low-Rise Multi- Family: Retrofit</v>
      </c>
      <c r="E47" s="7" t="str">
        <f t="shared" ca="1" si="7"/>
        <v>Electric Option</v>
      </c>
      <c r="F47" s="8">
        <f t="shared" ca="1" si="7"/>
        <v>3</v>
      </c>
      <c r="G47" s="9">
        <f t="shared" ca="1" si="7"/>
        <v>2944</v>
      </c>
      <c r="I47" s="7" t="str">
        <f t="shared" ca="1" si="5"/>
        <v>Heat Pump Dryer</v>
      </c>
      <c r="J47" s="7"/>
    </row>
    <row r="48" spans="1:10" x14ac:dyDescent="0.25">
      <c r="B48" t="s">
        <v>121</v>
      </c>
      <c r="D48" s="7" t="str">
        <f t="shared" ca="1" si="6"/>
        <v>Low-Rise Multi- Family: Retrofit</v>
      </c>
      <c r="E48" s="7" t="str">
        <f t="shared" ca="1" si="7"/>
        <v>Electric Option</v>
      </c>
      <c r="F48" s="8">
        <f t="shared" ca="1" si="7"/>
        <v>3</v>
      </c>
      <c r="G48" s="9">
        <f t="shared" ca="1" si="7"/>
        <v>2118</v>
      </c>
      <c r="I48" s="7" t="str">
        <f t="shared" ca="1" si="5"/>
        <v>Electric Resistance Dryer</v>
      </c>
      <c r="J48" s="7"/>
    </row>
    <row r="49" spans="2:10" x14ac:dyDescent="0.25">
      <c r="B49" t="s">
        <v>108</v>
      </c>
      <c r="D49" s="7" t="str">
        <f ca="1">INDIRECT("'"&amp;$B49&amp;"'!"&amp;D$1)</f>
        <v>Low-Rise Multi- Family: New Construction</v>
      </c>
      <c r="E49" s="7" t="str">
        <f t="shared" ref="E49:I78" ca="1" si="8">INDIRECT("'"&amp;$B49&amp;"'!"&amp;E$1)</f>
        <v>Gas Option</v>
      </c>
      <c r="F49" s="8">
        <f t="shared" ca="1" si="8"/>
        <v>4</v>
      </c>
      <c r="G49" s="9">
        <f t="shared" ca="1" si="8"/>
        <v>2130</v>
      </c>
      <c r="I49" s="7" t="str">
        <f t="shared" ca="1" si="8"/>
        <v>Gas Dryer</v>
      </c>
      <c r="J49" s="7"/>
    </row>
    <row r="50" spans="2:10" x14ac:dyDescent="0.25">
      <c r="B50" t="s">
        <v>122</v>
      </c>
      <c r="D50" s="7" t="str">
        <f t="shared" ca="1" si="6"/>
        <v>Low-Rise Multi- Family: New Construction</v>
      </c>
      <c r="E50" s="7" t="str">
        <f t="shared" ca="1" si="8"/>
        <v>Electric Option</v>
      </c>
      <c r="F50" s="8">
        <f t="shared" ca="1" si="8"/>
        <v>4</v>
      </c>
      <c r="G50" s="9">
        <f t="shared" ca="1" si="8"/>
        <v>2661</v>
      </c>
      <c r="I50" s="7" t="str">
        <f t="shared" ca="1" si="8"/>
        <v>Heat Pump Dryer</v>
      </c>
      <c r="J50" s="7"/>
    </row>
    <row r="51" spans="2:10" x14ac:dyDescent="0.25">
      <c r="B51" t="s">
        <v>123</v>
      </c>
      <c r="D51" s="7" t="str">
        <f t="shared" ca="1" si="6"/>
        <v>Low-Rise Multi- Family: New Construction</v>
      </c>
      <c r="E51" s="7" t="str">
        <f t="shared" ca="1" si="8"/>
        <v>Electric Option</v>
      </c>
      <c r="F51" s="8">
        <f t="shared" ca="1" si="8"/>
        <v>4</v>
      </c>
      <c r="G51" s="9">
        <f t="shared" ca="1" si="8"/>
        <v>1835</v>
      </c>
      <c r="I51" s="7" t="str">
        <f t="shared" ca="1" si="8"/>
        <v>Electric Resistance Dryer</v>
      </c>
      <c r="J51" s="7"/>
    </row>
    <row r="52" spans="2:10" x14ac:dyDescent="0.25">
      <c r="B52" t="s">
        <v>109</v>
      </c>
      <c r="D52" s="7" t="str">
        <f t="shared" ca="1" si="6"/>
        <v>Low-Rise Multi- Family: Retrofit</v>
      </c>
      <c r="E52" s="7" t="str">
        <f t="shared" ca="1" si="8"/>
        <v>Gas Option</v>
      </c>
      <c r="F52" s="8">
        <f t="shared" ca="1" si="8"/>
        <v>4</v>
      </c>
      <c r="G52" s="9">
        <f t="shared" ca="1" si="8"/>
        <v>1805</v>
      </c>
      <c r="I52" s="7" t="str">
        <f t="shared" ca="1" si="8"/>
        <v>Gas Dryer</v>
      </c>
      <c r="J52" s="7"/>
    </row>
    <row r="53" spans="2:10" x14ac:dyDescent="0.25">
      <c r="B53" t="s">
        <v>124</v>
      </c>
      <c r="D53" s="7" t="str">
        <f t="shared" ca="1" si="6"/>
        <v>Low-Rise Multi- Family: Retrofit</v>
      </c>
      <c r="E53" s="7" t="str">
        <f t="shared" ca="1" si="8"/>
        <v>Electric Option</v>
      </c>
      <c r="F53" s="8">
        <f t="shared" ca="1" si="8"/>
        <v>4</v>
      </c>
      <c r="G53" s="9">
        <f t="shared" ca="1" si="8"/>
        <v>2944</v>
      </c>
      <c r="I53" s="7" t="str">
        <f t="shared" ca="1" si="8"/>
        <v>Heat Pump Dryer</v>
      </c>
      <c r="J53" s="7"/>
    </row>
    <row r="54" spans="2:10" x14ac:dyDescent="0.25">
      <c r="B54" t="s">
        <v>125</v>
      </c>
      <c r="D54" s="7" t="str">
        <f t="shared" ca="1" si="6"/>
        <v>Low-Rise Multi- Family: Retrofit</v>
      </c>
      <c r="E54" s="7" t="str">
        <f t="shared" ca="1" si="8"/>
        <v>Electric Option</v>
      </c>
      <c r="F54" s="8">
        <f t="shared" ca="1" si="8"/>
        <v>4</v>
      </c>
      <c r="G54" s="9">
        <f t="shared" ca="1" si="8"/>
        <v>2118</v>
      </c>
      <c r="I54" s="7" t="str">
        <f t="shared" ca="1" si="8"/>
        <v>Electric Resistance Dryer</v>
      </c>
      <c r="J54" s="7"/>
    </row>
    <row r="55" spans="2:10" x14ac:dyDescent="0.25">
      <c r="B55" t="s">
        <v>110</v>
      </c>
      <c r="D55" s="7" t="str">
        <f ca="1">INDIRECT("'"&amp;$B55&amp;"'!"&amp;D$1)</f>
        <v>Low-Rise Multi- Family: New Construction</v>
      </c>
      <c r="E55" s="7" t="str">
        <f t="shared" ca="1" si="8"/>
        <v>Gas Option</v>
      </c>
      <c r="F55" s="8">
        <f t="shared" ca="1" si="8"/>
        <v>6</v>
      </c>
      <c r="G55" s="9">
        <f t="shared" ca="1" si="8"/>
        <v>2059</v>
      </c>
      <c r="I55" s="7" t="str">
        <f t="shared" ca="1" si="8"/>
        <v>Gas Dryer</v>
      </c>
      <c r="J55" s="7"/>
    </row>
    <row r="56" spans="2:10" x14ac:dyDescent="0.25">
      <c r="B56" t="s">
        <v>126</v>
      </c>
      <c r="D56" s="7" t="str">
        <f t="shared" ca="1" si="6"/>
        <v>Low-Rise Multi- Family: New Construction</v>
      </c>
      <c r="E56" s="7" t="str">
        <f t="shared" ca="1" si="8"/>
        <v>Electric Option</v>
      </c>
      <c r="F56" s="8">
        <f t="shared" ca="1" si="8"/>
        <v>6</v>
      </c>
      <c r="G56" s="9">
        <f t="shared" ca="1" si="8"/>
        <v>2614</v>
      </c>
      <c r="I56" s="7" t="str">
        <f t="shared" ca="1" si="8"/>
        <v>Heat Pump Dryer</v>
      </c>
      <c r="J56" s="7"/>
    </row>
    <row r="57" spans="2:10" x14ac:dyDescent="0.25">
      <c r="B57" t="s">
        <v>127</v>
      </c>
      <c r="D57" s="7" t="str">
        <f t="shared" ca="1" si="6"/>
        <v>Low-Rise Multi- Family: New Construction</v>
      </c>
      <c r="E57" s="7" t="str">
        <f t="shared" ca="1" si="8"/>
        <v>Electric Option</v>
      </c>
      <c r="F57" s="8">
        <f t="shared" ca="1" si="8"/>
        <v>6</v>
      </c>
      <c r="G57" s="9">
        <f t="shared" ca="1" si="8"/>
        <v>1788</v>
      </c>
      <c r="I57" s="7" t="str">
        <f t="shared" ca="1" si="8"/>
        <v>Electric Resistance Dryer</v>
      </c>
      <c r="J57" s="7"/>
    </row>
    <row r="58" spans="2:10" x14ac:dyDescent="0.25">
      <c r="B58" t="s">
        <v>111</v>
      </c>
      <c r="D58" s="7" t="str">
        <f t="shared" ca="1" si="6"/>
        <v>Low-Rise Multi- Family: Retrofit</v>
      </c>
      <c r="E58" s="7" t="str">
        <f t="shared" ca="1" si="8"/>
        <v>Gas Option</v>
      </c>
      <c r="F58" s="8">
        <f t="shared" ca="1" si="8"/>
        <v>6</v>
      </c>
      <c r="G58" s="9">
        <f t="shared" ca="1" si="8"/>
        <v>1758</v>
      </c>
      <c r="I58" s="7" t="str">
        <f t="shared" ca="1" si="8"/>
        <v>Gas Dryer</v>
      </c>
      <c r="J58" s="7"/>
    </row>
    <row r="59" spans="2:10" x14ac:dyDescent="0.25">
      <c r="B59" t="s">
        <v>128</v>
      </c>
      <c r="D59" s="7" t="str">
        <f t="shared" ca="1" si="6"/>
        <v>Low-Rise Multi- Family: Retrofit</v>
      </c>
      <c r="E59" s="7" t="str">
        <f t="shared" ca="1" si="8"/>
        <v>Electric Option</v>
      </c>
      <c r="F59" s="8">
        <f t="shared" ca="1" si="8"/>
        <v>6</v>
      </c>
      <c r="G59" s="9">
        <f t="shared" ca="1" si="8"/>
        <v>2873</v>
      </c>
      <c r="I59" s="7" t="str">
        <f t="shared" ca="1" si="8"/>
        <v>Heat Pump Dryer</v>
      </c>
      <c r="J59" s="7"/>
    </row>
    <row r="60" spans="2:10" x14ac:dyDescent="0.25">
      <c r="B60" t="s">
        <v>129</v>
      </c>
      <c r="D60" s="7" t="str">
        <f t="shared" ca="1" si="6"/>
        <v>Low-Rise Multi- Family: Retrofit</v>
      </c>
      <c r="E60" s="7" t="str">
        <f t="shared" ca="1" si="8"/>
        <v>Electric Option</v>
      </c>
      <c r="F60" s="8">
        <f t="shared" ca="1" si="8"/>
        <v>6</v>
      </c>
      <c r="G60" s="9">
        <f t="shared" ca="1" si="8"/>
        <v>2047</v>
      </c>
      <c r="I60" s="7" t="str">
        <f t="shared" ca="1" si="8"/>
        <v>Electric Resistance Dryer</v>
      </c>
      <c r="J60" s="7"/>
    </row>
    <row r="61" spans="2:10" x14ac:dyDescent="0.25">
      <c r="B61" t="s">
        <v>112</v>
      </c>
      <c r="D61" s="7" t="str">
        <f ca="1">INDIRECT("'"&amp;$B61&amp;"'!"&amp;D$1)</f>
        <v>Low-Rise Multi- Family: New Construction</v>
      </c>
      <c r="E61" s="7" t="str">
        <f t="shared" ca="1" si="8"/>
        <v>Gas Option</v>
      </c>
      <c r="F61" s="8">
        <f t="shared" ca="1" si="8"/>
        <v>9</v>
      </c>
      <c r="G61" s="9">
        <f t="shared" ca="1" si="8"/>
        <v>2059</v>
      </c>
      <c r="I61" s="7" t="str">
        <f t="shared" ca="1" si="8"/>
        <v>Gas Dryer</v>
      </c>
      <c r="J61" s="7"/>
    </row>
    <row r="62" spans="2:10" x14ac:dyDescent="0.25">
      <c r="B62" t="s">
        <v>130</v>
      </c>
      <c r="D62" s="7" t="str">
        <f t="shared" ca="1" si="6"/>
        <v>Low-Rise Multi- Family: New Construction</v>
      </c>
      <c r="E62" s="7" t="str">
        <f t="shared" ca="1" si="8"/>
        <v>Electric Option</v>
      </c>
      <c r="F62" s="8">
        <f t="shared" ca="1" si="8"/>
        <v>9</v>
      </c>
      <c r="G62" s="9">
        <f t="shared" ca="1" si="8"/>
        <v>2614</v>
      </c>
      <c r="I62" s="7" t="str">
        <f t="shared" ca="1" si="8"/>
        <v>Heat Pump Dryer</v>
      </c>
      <c r="J62" s="7"/>
    </row>
    <row r="63" spans="2:10" x14ac:dyDescent="0.25">
      <c r="B63" t="s">
        <v>131</v>
      </c>
      <c r="D63" s="7" t="str">
        <f t="shared" ca="1" si="6"/>
        <v>Low-Rise Multi- Family: New Construction</v>
      </c>
      <c r="E63" s="7" t="str">
        <f t="shared" ca="1" si="8"/>
        <v>Electric Option</v>
      </c>
      <c r="F63" s="8">
        <f t="shared" ca="1" si="8"/>
        <v>9</v>
      </c>
      <c r="G63" s="9">
        <f t="shared" ca="1" si="8"/>
        <v>1788</v>
      </c>
      <c r="I63" s="7" t="str">
        <f t="shared" ca="1" si="8"/>
        <v>Electric Resistance Dryer</v>
      </c>
      <c r="J63" s="7"/>
    </row>
    <row r="64" spans="2:10" x14ac:dyDescent="0.25">
      <c r="B64" t="s">
        <v>113</v>
      </c>
      <c r="D64" s="7" t="str">
        <f t="shared" ca="1" si="6"/>
        <v>Low-Rise Multi- Family: Retrofit</v>
      </c>
      <c r="E64" s="7" t="str">
        <f t="shared" ca="1" si="8"/>
        <v>Gas Option</v>
      </c>
      <c r="F64" s="8">
        <f t="shared" ca="1" si="8"/>
        <v>9</v>
      </c>
      <c r="G64" s="9">
        <f t="shared" ca="1" si="8"/>
        <v>1758</v>
      </c>
      <c r="I64" s="7" t="str">
        <f t="shared" ca="1" si="8"/>
        <v>Gas Dryer</v>
      </c>
      <c r="J64" s="7"/>
    </row>
    <row r="65" spans="2:10" x14ac:dyDescent="0.25">
      <c r="B65" t="s">
        <v>132</v>
      </c>
      <c r="D65" s="7" t="str">
        <f t="shared" ca="1" si="6"/>
        <v>Low-Rise Multi- Family: Retrofit</v>
      </c>
      <c r="E65" s="7" t="str">
        <f t="shared" ca="1" si="8"/>
        <v>Electric Option</v>
      </c>
      <c r="F65" s="8">
        <f t="shared" ca="1" si="8"/>
        <v>9</v>
      </c>
      <c r="G65" s="9">
        <f t="shared" ca="1" si="8"/>
        <v>2873</v>
      </c>
      <c r="I65" s="7" t="str">
        <f t="shared" ca="1" si="8"/>
        <v>Heat Pump Dryer</v>
      </c>
      <c r="J65" s="7"/>
    </row>
    <row r="66" spans="2:10" x14ac:dyDescent="0.25">
      <c r="B66" t="s">
        <v>133</v>
      </c>
      <c r="D66" s="7" t="str">
        <f t="shared" ca="1" si="6"/>
        <v>Low-Rise Multi- Family: Retrofit</v>
      </c>
      <c r="E66" s="7" t="str">
        <f t="shared" ca="1" si="8"/>
        <v>Electric Option</v>
      </c>
      <c r="F66" s="8">
        <f t="shared" ca="1" si="8"/>
        <v>9</v>
      </c>
      <c r="G66" s="9">
        <f t="shared" ca="1" si="8"/>
        <v>2047</v>
      </c>
      <c r="I66" s="7" t="str">
        <f t="shared" ca="1" si="8"/>
        <v>Electric Resistance Dryer</v>
      </c>
      <c r="J66" s="7"/>
    </row>
    <row r="67" spans="2:10" x14ac:dyDescent="0.25">
      <c r="B67" t="s">
        <v>114</v>
      </c>
      <c r="D67" s="7" t="str">
        <f ca="1">INDIRECT("'"&amp;$B67&amp;"'!"&amp;D$1)</f>
        <v>Low-Rise Multi- Family: New Construction</v>
      </c>
      <c r="E67" s="7" t="str">
        <f t="shared" ca="1" si="8"/>
        <v>Gas Option</v>
      </c>
      <c r="F67" s="8">
        <f t="shared" ca="1" si="8"/>
        <v>10</v>
      </c>
      <c r="G67" s="9">
        <f t="shared" ca="1" si="8"/>
        <v>1953</v>
      </c>
      <c r="I67" s="7" t="str">
        <f t="shared" ca="1" si="8"/>
        <v>Gas Dryer</v>
      </c>
      <c r="J67" s="7"/>
    </row>
    <row r="68" spans="2:10" x14ac:dyDescent="0.25">
      <c r="B68" t="s">
        <v>134</v>
      </c>
      <c r="D68" s="7" t="str">
        <f t="shared" ca="1" si="6"/>
        <v>Low-Rise Multi- Family: New Construction</v>
      </c>
      <c r="E68" s="7" t="str">
        <f t="shared" ca="1" si="8"/>
        <v>Electric Option</v>
      </c>
      <c r="F68" s="8">
        <f t="shared" ca="1" si="8"/>
        <v>10</v>
      </c>
      <c r="G68" s="9">
        <f t="shared" ca="1" si="8"/>
        <v>2543</v>
      </c>
      <c r="I68" s="7" t="str">
        <f t="shared" ca="1" si="8"/>
        <v>Heat Pump Dryer</v>
      </c>
      <c r="J68" s="7"/>
    </row>
    <row r="69" spans="2:10" x14ac:dyDescent="0.25">
      <c r="B69" t="s">
        <v>135</v>
      </c>
      <c r="D69" s="7" t="str">
        <f t="shared" ca="1" si="6"/>
        <v>Low-Rise Multi- Family: New Construction</v>
      </c>
      <c r="E69" s="7" t="str">
        <f t="shared" ca="1" si="8"/>
        <v>Electric Option</v>
      </c>
      <c r="F69" s="8">
        <f t="shared" ca="1" si="8"/>
        <v>10</v>
      </c>
      <c r="G69" s="9">
        <f t="shared" ca="1" si="8"/>
        <v>1717</v>
      </c>
      <c r="I69" s="7" t="str">
        <f t="shared" ca="1" si="8"/>
        <v>Electric Resistance Dryer</v>
      </c>
      <c r="J69" s="7"/>
    </row>
    <row r="70" spans="2:10" x14ac:dyDescent="0.25">
      <c r="B70" t="s">
        <v>115</v>
      </c>
      <c r="D70" s="7" t="str">
        <f t="shared" ca="1" si="6"/>
        <v>Low-Rise Multi- Family: Retrofit</v>
      </c>
      <c r="E70" s="7" t="str">
        <f t="shared" ca="1" si="8"/>
        <v>Gas Option</v>
      </c>
      <c r="F70" s="8">
        <f t="shared" ca="1" si="8"/>
        <v>10</v>
      </c>
      <c r="G70" s="9">
        <f t="shared" ca="1" si="8"/>
        <v>1687</v>
      </c>
      <c r="I70" s="7" t="str">
        <f t="shared" ca="1" si="8"/>
        <v>Gas Dryer</v>
      </c>
      <c r="J70" s="7"/>
    </row>
    <row r="71" spans="2:10" x14ac:dyDescent="0.25">
      <c r="B71" t="s">
        <v>136</v>
      </c>
      <c r="D71" s="7" t="str">
        <f t="shared" ca="1" si="6"/>
        <v>Low-Rise Multi- Family: Retrofit</v>
      </c>
      <c r="E71" s="7" t="str">
        <f t="shared" ca="1" si="8"/>
        <v>Electric Option</v>
      </c>
      <c r="F71" s="8">
        <f t="shared" ca="1" si="8"/>
        <v>10</v>
      </c>
      <c r="G71" s="9">
        <f t="shared" ca="1" si="8"/>
        <v>2767</v>
      </c>
      <c r="I71" s="7" t="str">
        <f t="shared" ca="1" si="8"/>
        <v>Heat Pump Dryer</v>
      </c>
      <c r="J71" s="7"/>
    </row>
    <row r="72" spans="2:10" x14ac:dyDescent="0.25">
      <c r="B72" t="s">
        <v>137</v>
      </c>
      <c r="D72" s="7" t="str">
        <f t="shared" ca="1" si="6"/>
        <v>Low-Rise Multi- Family: Retrofit</v>
      </c>
      <c r="E72" s="7" t="str">
        <f t="shared" ca="1" si="8"/>
        <v>Electric Option</v>
      </c>
      <c r="F72" s="8">
        <f t="shared" ca="1" si="8"/>
        <v>10</v>
      </c>
      <c r="G72" s="9">
        <f t="shared" ca="1" si="8"/>
        <v>1941</v>
      </c>
      <c r="I72" s="7" t="str">
        <f t="shared" ca="1" si="8"/>
        <v>Electric Resistance Dryer</v>
      </c>
      <c r="J72" s="7"/>
    </row>
    <row r="73" spans="2:10" x14ac:dyDescent="0.25">
      <c r="B73" t="s">
        <v>116</v>
      </c>
      <c r="D73" s="7" t="str">
        <f ca="1">INDIRECT("'"&amp;$B73&amp;"'!"&amp;D$1)</f>
        <v>Low-Rise Multi- Family: New Construction</v>
      </c>
      <c r="E73" s="7" t="str">
        <f t="shared" ca="1" si="8"/>
        <v>Gas Option</v>
      </c>
      <c r="F73" s="8">
        <f t="shared" ca="1" si="8"/>
        <v>12</v>
      </c>
      <c r="G73" s="9">
        <f t="shared" ca="1" si="8"/>
        <v>1918</v>
      </c>
      <c r="I73" s="7" t="str">
        <f t="shared" ca="1" si="8"/>
        <v>Gas Dryer</v>
      </c>
      <c r="J73" s="7"/>
    </row>
    <row r="74" spans="2:10" x14ac:dyDescent="0.25">
      <c r="B74" t="s">
        <v>138</v>
      </c>
      <c r="D74" s="7" t="str">
        <f t="shared" ca="1" si="6"/>
        <v>Low-Rise Multi- Family: New Construction</v>
      </c>
      <c r="E74" s="7" t="str">
        <f t="shared" ca="1" si="8"/>
        <v>Electric Option</v>
      </c>
      <c r="F74" s="8">
        <f t="shared" ca="1" si="8"/>
        <v>12</v>
      </c>
      <c r="G74" s="9">
        <f t="shared" ca="1" si="8"/>
        <v>2519</v>
      </c>
      <c r="I74" s="7" t="str">
        <f t="shared" ca="1" si="8"/>
        <v>Heat Pump Dryer</v>
      </c>
      <c r="J74" s="7"/>
    </row>
    <row r="75" spans="2:10" x14ac:dyDescent="0.25">
      <c r="B75" t="s">
        <v>139</v>
      </c>
      <c r="D75" s="7" t="str">
        <f t="shared" ca="1" si="6"/>
        <v>Low-Rise Multi- Family: New Construction</v>
      </c>
      <c r="E75" s="7" t="str">
        <f t="shared" ca="1" si="8"/>
        <v>Electric Option</v>
      </c>
      <c r="F75" s="8">
        <f t="shared" ca="1" si="8"/>
        <v>12</v>
      </c>
      <c r="G75" s="9">
        <f t="shared" ca="1" si="8"/>
        <v>1693</v>
      </c>
      <c r="I75" s="7" t="str">
        <f t="shared" ca="1" si="8"/>
        <v>Electric Resistance Dryer</v>
      </c>
      <c r="J75" s="7"/>
    </row>
    <row r="76" spans="2:10" x14ac:dyDescent="0.25">
      <c r="B76" t="s">
        <v>117</v>
      </c>
      <c r="D76" s="7" t="str">
        <f t="shared" ca="1" si="6"/>
        <v>Low-Rise Multi- Family: Retrofit</v>
      </c>
      <c r="E76" s="7" t="str">
        <f t="shared" ca="1" si="8"/>
        <v>Gas Option</v>
      </c>
      <c r="F76" s="8">
        <f t="shared" ca="1" si="8"/>
        <v>12</v>
      </c>
      <c r="G76" s="9">
        <f t="shared" ca="1" si="8"/>
        <v>1664</v>
      </c>
      <c r="I76" s="7" t="str">
        <f t="shared" ca="1" si="8"/>
        <v>Gas Dryer</v>
      </c>
      <c r="J76" s="7"/>
    </row>
    <row r="77" spans="2:10" x14ac:dyDescent="0.25">
      <c r="B77" t="s">
        <v>140</v>
      </c>
      <c r="D77" s="7" t="str">
        <f t="shared" ca="1" si="6"/>
        <v>Low-Rise Multi- Family: Retrofit</v>
      </c>
      <c r="E77" s="7" t="str">
        <f t="shared" ca="1" si="8"/>
        <v>Electric Option</v>
      </c>
      <c r="F77" s="8">
        <f t="shared" ca="1" si="8"/>
        <v>12</v>
      </c>
      <c r="G77" s="9">
        <f t="shared" ca="1" si="8"/>
        <v>2732</v>
      </c>
      <c r="I77" s="7" t="str">
        <f t="shared" ca="1" si="8"/>
        <v>Heat Pump Dryer</v>
      </c>
      <c r="J77" s="7"/>
    </row>
    <row r="78" spans="2:10" x14ac:dyDescent="0.25">
      <c r="B78" t="s">
        <v>141</v>
      </c>
      <c r="D78" s="7" t="str">
        <f t="shared" ca="1" si="6"/>
        <v>Low-Rise Multi- Family: Retrofit</v>
      </c>
      <c r="E78" s="7" t="str">
        <f t="shared" ca="1" si="8"/>
        <v>Electric Option</v>
      </c>
      <c r="F78" s="8">
        <f t="shared" ca="1" si="8"/>
        <v>12</v>
      </c>
      <c r="G78" s="9">
        <f t="shared" ca="1" si="8"/>
        <v>1906</v>
      </c>
      <c r="I78" s="7" t="str">
        <f t="shared" ca="1" si="8"/>
        <v>Electric Resistance Dryer</v>
      </c>
      <c r="J78" s="7"/>
    </row>
    <row r="79" spans="2:10" x14ac:dyDescent="0.25">
      <c r="D79" s="7"/>
      <c r="E79" s="7"/>
      <c r="F79" s="8"/>
      <c r="G79" s="9"/>
      <c r="I79" s="7"/>
      <c r="J79" s="7"/>
    </row>
    <row r="80" spans="2:10" x14ac:dyDescent="0.25">
      <c r="D80" s="7"/>
      <c r="E80" s="7"/>
      <c r="F80" s="8"/>
      <c r="G80" s="9"/>
      <c r="I80" s="7"/>
      <c r="J80" s="7"/>
    </row>
    <row r="81" spans="4:10" x14ac:dyDescent="0.25">
      <c r="D81" s="7"/>
      <c r="E81" s="7"/>
      <c r="F81" s="8"/>
      <c r="G81" s="9"/>
      <c r="I81" s="7"/>
      <c r="J81" s="7"/>
    </row>
    <row r="82" spans="4:10" x14ac:dyDescent="0.25">
      <c r="D82" s="7"/>
      <c r="E82" s="7"/>
      <c r="F82" s="8"/>
      <c r="G82" s="9"/>
      <c r="I82" s="7"/>
      <c r="J82" s="7"/>
    </row>
    <row r="83" spans="4:10" x14ac:dyDescent="0.25">
      <c r="D83" s="7"/>
      <c r="E83" s="7"/>
      <c r="F83" s="8"/>
      <c r="G83" s="9"/>
      <c r="I83" s="7"/>
      <c r="J83" s="7"/>
    </row>
    <row r="84" spans="4:10" x14ac:dyDescent="0.25">
      <c r="D84" s="7"/>
      <c r="E84" s="7"/>
      <c r="F84" s="8"/>
      <c r="G84" s="9"/>
      <c r="I84" s="7"/>
      <c r="J84" s="7"/>
    </row>
    <row r="85" spans="4:10" x14ac:dyDescent="0.25">
      <c r="D85" s="7"/>
      <c r="E85" s="7"/>
      <c r="F85" s="8"/>
      <c r="G85" s="9"/>
      <c r="I85" s="7"/>
      <c r="J85" s="7"/>
    </row>
    <row r="86" spans="4:10" x14ac:dyDescent="0.25">
      <c r="D86" s="7"/>
      <c r="E86" s="7"/>
      <c r="F86" s="8"/>
      <c r="G86" s="9"/>
      <c r="I86" s="7"/>
      <c r="J86" s="7"/>
    </row>
    <row r="87" spans="4:10" x14ac:dyDescent="0.25">
      <c r="D87" s="7"/>
      <c r="E87" s="7"/>
      <c r="F87" s="8"/>
      <c r="G87" s="9"/>
      <c r="I87" s="7"/>
      <c r="J87" s="7"/>
    </row>
    <row r="88" spans="4:10" x14ac:dyDescent="0.25">
      <c r="D88" s="7"/>
      <c r="E88" s="7"/>
      <c r="F88" s="8"/>
      <c r="G88" s="9"/>
      <c r="I88" s="7"/>
      <c r="J88" s="7"/>
    </row>
    <row r="89" spans="4:10" x14ac:dyDescent="0.25">
      <c r="D89" s="7"/>
      <c r="E89" s="7"/>
      <c r="F89" s="8"/>
      <c r="G89" s="9"/>
      <c r="I89" s="7"/>
      <c r="J89" s="7"/>
    </row>
    <row r="90" spans="4:10" x14ac:dyDescent="0.25">
      <c r="D90" s="7"/>
      <c r="E90" s="7"/>
      <c r="F90" s="8"/>
      <c r="G90" s="9"/>
      <c r="I90" s="7"/>
      <c r="J90" s="7"/>
    </row>
    <row r="91" spans="4:10" x14ac:dyDescent="0.25">
      <c r="D91" s="7"/>
      <c r="E91" s="7"/>
      <c r="F91" s="8"/>
      <c r="G91" s="9"/>
      <c r="I91" s="7"/>
      <c r="J91" s="7"/>
    </row>
    <row r="92" spans="4:10" x14ac:dyDescent="0.25">
      <c r="D92" s="7"/>
      <c r="E92" s="7"/>
      <c r="F92" s="8"/>
      <c r="G92" s="9"/>
      <c r="I92" s="7"/>
      <c r="J92" s="7"/>
    </row>
    <row r="93" spans="4:10" x14ac:dyDescent="0.25">
      <c r="D93" s="7"/>
      <c r="E93" s="7"/>
      <c r="F93" s="8"/>
      <c r="G93" s="9"/>
      <c r="I93" s="7"/>
      <c r="J93" s="7"/>
    </row>
    <row r="94" spans="4:10" x14ac:dyDescent="0.25">
      <c r="D94" s="7"/>
      <c r="E94" s="7"/>
      <c r="F94" s="8"/>
      <c r="G94" s="9"/>
      <c r="I94" s="7"/>
      <c r="J94" s="7"/>
    </row>
    <row r="95" spans="4:10" x14ac:dyDescent="0.25">
      <c r="D95" s="7"/>
      <c r="E95" s="7"/>
      <c r="F95" s="8"/>
      <c r="G95" s="9"/>
      <c r="I95" s="7"/>
      <c r="J95" s="7"/>
    </row>
    <row r="96" spans="4:10" x14ac:dyDescent="0.25">
      <c r="D96" s="7"/>
      <c r="E96" s="7"/>
      <c r="F96" s="8"/>
      <c r="G96" s="9"/>
      <c r="I96" s="7"/>
      <c r="J96" s="7"/>
    </row>
    <row r="99" spans="4:10" x14ac:dyDescent="0.25">
      <c r="D99" s="7"/>
      <c r="E99" s="7"/>
      <c r="F99" s="8"/>
      <c r="G99" s="9"/>
      <c r="I99" s="7"/>
      <c r="J99" s="7"/>
    </row>
    <row r="100" spans="4:10" x14ac:dyDescent="0.25">
      <c r="D100" s="7"/>
      <c r="E100" s="7"/>
      <c r="F100" s="8"/>
      <c r="G100" s="9"/>
      <c r="I100" s="7"/>
      <c r="J100" s="7"/>
    </row>
    <row r="101" spans="4:10" x14ac:dyDescent="0.25">
      <c r="D101" s="7"/>
      <c r="E101" s="7"/>
      <c r="F101" s="8"/>
      <c r="G101" s="9"/>
      <c r="I101" s="7"/>
      <c r="J101" s="7"/>
    </row>
    <row r="102" spans="4:10" x14ac:dyDescent="0.25">
      <c r="D102" s="7"/>
      <c r="E102" s="7"/>
      <c r="F102" s="8"/>
      <c r="G102" s="9"/>
      <c r="I102" s="7"/>
      <c r="J102" s="7"/>
    </row>
    <row r="103" spans="4:10" x14ac:dyDescent="0.25">
      <c r="D103" s="7"/>
      <c r="E103" s="7"/>
      <c r="F103" s="8"/>
      <c r="G103" s="9"/>
      <c r="I103" s="7"/>
      <c r="J103" s="7"/>
    </row>
    <row r="104" spans="4:10" x14ac:dyDescent="0.25">
      <c r="D104" s="7"/>
      <c r="E104" s="7"/>
      <c r="F104" s="8"/>
      <c r="G104" s="9"/>
      <c r="I104" s="7"/>
      <c r="J104" s="7"/>
    </row>
    <row r="105" spans="4:10" x14ac:dyDescent="0.25">
      <c r="D105" s="7"/>
      <c r="E105" s="7"/>
      <c r="F105" s="8"/>
      <c r="G105" s="9"/>
      <c r="I105" s="7"/>
      <c r="J105" s="7"/>
    </row>
    <row r="106" spans="4:10" x14ac:dyDescent="0.25">
      <c r="D106" s="7"/>
      <c r="E106" s="7"/>
      <c r="F106" s="8"/>
      <c r="G106" s="9"/>
      <c r="I106" s="7"/>
      <c r="J106" s="7"/>
    </row>
    <row r="107" spans="4:10" x14ac:dyDescent="0.25">
      <c r="D107" s="7"/>
      <c r="E107" s="7"/>
      <c r="F107" s="8"/>
      <c r="G107" s="9"/>
      <c r="I107" s="7"/>
      <c r="J107" s="7"/>
    </row>
    <row r="108" spans="4:10" x14ac:dyDescent="0.25">
      <c r="D108" s="7"/>
      <c r="E108" s="7"/>
      <c r="F108" s="8"/>
      <c r="G108" s="9"/>
      <c r="I108" s="7"/>
      <c r="J108" s="7"/>
    </row>
    <row r="109" spans="4:10" x14ac:dyDescent="0.25">
      <c r="D109" s="7"/>
      <c r="E109" s="7"/>
      <c r="F109" s="8"/>
      <c r="G109" s="9"/>
      <c r="I109" s="7"/>
      <c r="J109" s="7"/>
    </row>
    <row r="110" spans="4:10" x14ac:dyDescent="0.25">
      <c r="D110" s="7"/>
      <c r="E110" s="7"/>
      <c r="F110" s="8"/>
      <c r="G110" s="9"/>
      <c r="I110" s="7"/>
      <c r="J110" s="7"/>
    </row>
    <row r="111" spans="4:10" x14ac:dyDescent="0.25">
      <c r="D111" s="7"/>
      <c r="E111" s="7"/>
      <c r="F111" s="8"/>
      <c r="G111" s="9"/>
      <c r="I111" s="7"/>
      <c r="J111" s="7"/>
    </row>
    <row r="112" spans="4:10" x14ac:dyDescent="0.25">
      <c r="D112" s="7"/>
      <c r="E112" s="7"/>
      <c r="F112" s="8"/>
      <c r="G112" s="9"/>
      <c r="I112" s="7"/>
      <c r="J112" s="7"/>
    </row>
    <row r="114" spans="4:10" x14ac:dyDescent="0.25">
      <c r="D114" s="7"/>
      <c r="E114" s="7"/>
      <c r="F114" s="8"/>
      <c r="G114" s="9"/>
      <c r="I114" s="7"/>
      <c r="J114" s="7"/>
    </row>
    <row r="115" spans="4:10" x14ac:dyDescent="0.25">
      <c r="D115" s="7"/>
      <c r="E115" s="7"/>
      <c r="F115" s="8"/>
      <c r="G115" s="9"/>
      <c r="I115" s="7"/>
      <c r="J115" s="7"/>
    </row>
    <row r="116" spans="4:10" x14ac:dyDescent="0.25">
      <c r="D116" s="7"/>
      <c r="E116" s="7"/>
      <c r="F116" s="8"/>
      <c r="G116" s="9"/>
      <c r="I116" s="7"/>
      <c r="J116" s="7"/>
    </row>
    <row r="117" spans="4:10" x14ac:dyDescent="0.25">
      <c r="D117" s="7"/>
      <c r="E117" s="7"/>
      <c r="F117" s="8"/>
      <c r="G117" s="9"/>
      <c r="I117" s="7"/>
      <c r="J117" s="7"/>
    </row>
    <row r="118" spans="4:10" x14ac:dyDescent="0.25">
      <c r="D118" s="7"/>
      <c r="E118" s="7"/>
      <c r="F118" s="8"/>
      <c r="G118" s="9"/>
      <c r="I118" s="7"/>
      <c r="J118" s="7"/>
    </row>
    <row r="119" spans="4:10" x14ac:dyDescent="0.25">
      <c r="D119" s="7"/>
      <c r="E119" s="7"/>
      <c r="F119" s="8"/>
      <c r="G119" s="9"/>
      <c r="I119" s="7"/>
      <c r="J119" s="7"/>
    </row>
    <row r="120" spans="4:10" x14ac:dyDescent="0.25">
      <c r="D120" s="7"/>
      <c r="E120" s="7"/>
      <c r="F120" s="8"/>
      <c r="G120" s="9"/>
      <c r="I120" s="7"/>
      <c r="J120" s="7"/>
    </row>
    <row r="121" spans="4:10" x14ac:dyDescent="0.25">
      <c r="D121" s="7"/>
      <c r="E121" s="7"/>
      <c r="F121" s="8"/>
      <c r="G121" s="9"/>
      <c r="I121" s="7"/>
      <c r="J121" s="7"/>
    </row>
    <row r="122" spans="4:10" x14ac:dyDescent="0.25">
      <c r="D122" s="7"/>
      <c r="E122" s="7"/>
      <c r="F122" s="8"/>
      <c r="G122" s="9"/>
      <c r="I122" s="7"/>
      <c r="J122" s="7"/>
    </row>
    <row r="123" spans="4:10" x14ac:dyDescent="0.25">
      <c r="D123" s="7"/>
      <c r="E123" s="7"/>
      <c r="F123" s="8"/>
      <c r="G123" s="9"/>
      <c r="I123" s="7"/>
      <c r="J123" s="7"/>
    </row>
    <row r="124" spans="4:10" x14ac:dyDescent="0.25">
      <c r="D124" s="7"/>
      <c r="E124" s="7"/>
      <c r="F124" s="8"/>
      <c r="G124" s="9"/>
      <c r="I124" s="7"/>
      <c r="J124" s="7"/>
    </row>
    <row r="125" spans="4:10" x14ac:dyDescent="0.25">
      <c r="D125" s="7"/>
      <c r="E125" s="7"/>
      <c r="F125" s="8"/>
      <c r="G125" s="9"/>
      <c r="I125" s="7"/>
      <c r="J125" s="7"/>
    </row>
    <row r="126" spans="4:10" x14ac:dyDescent="0.25">
      <c r="D126" s="7"/>
      <c r="E126" s="7"/>
      <c r="F126" s="8"/>
      <c r="G126" s="9"/>
      <c r="I126" s="7"/>
      <c r="J126" s="7"/>
    </row>
    <row r="127" spans="4:10" x14ac:dyDescent="0.25">
      <c r="D127" s="7"/>
      <c r="E127" s="7"/>
      <c r="F127" s="8"/>
      <c r="G127" s="9"/>
      <c r="I127" s="7"/>
      <c r="J127" s="7"/>
    </row>
    <row r="129" spans="4:10" x14ac:dyDescent="0.25">
      <c r="D129" s="7"/>
      <c r="E129" s="7"/>
      <c r="F129" s="8"/>
      <c r="G129" s="9"/>
      <c r="I129" s="7"/>
      <c r="J129" s="7"/>
    </row>
    <row r="130" spans="4:10" x14ac:dyDescent="0.25">
      <c r="D130" s="7"/>
      <c r="E130" s="7"/>
      <c r="F130" s="8"/>
      <c r="G130" s="9"/>
      <c r="I130" s="7"/>
      <c r="J130" s="7"/>
    </row>
    <row r="131" spans="4:10" x14ac:dyDescent="0.25">
      <c r="D131" s="7"/>
      <c r="E131" s="7"/>
      <c r="F131" s="8"/>
      <c r="G131" s="9"/>
      <c r="I131" s="7"/>
      <c r="J131" s="7"/>
    </row>
    <row r="132" spans="4:10" x14ac:dyDescent="0.25">
      <c r="D132" s="7"/>
      <c r="E132" s="7"/>
      <c r="F132" s="8"/>
      <c r="G132" s="9"/>
      <c r="I132" s="7"/>
      <c r="J132" s="7"/>
    </row>
    <row r="133" spans="4:10" x14ac:dyDescent="0.25">
      <c r="D133" s="7"/>
      <c r="E133" s="7"/>
      <c r="F133" s="8"/>
      <c r="G133" s="9"/>
      <c r="I133" s="7"/>
      <c r="J133" s="7"/>
    </row>
    <row r="134" spans="4:10" x14ac:dyDescent="0.25">
      <c r="D134" s="7"/>
      <c r="E134" s="7"/>
      <c r="F134" s="8"/>
      <c r="G134" s="9"/>
      <c r="I134" s="7"/>
      <c r="J134" s="7"/>
    </row>
    <row r="135" spans="4:10" x14ac:dyDescent="0.25">
      <c r="D135" s="7"/>
      <c r="E135" s="7"/>
      <c r="F135" s="8"/>
      <c r="G135" s="9"/>
      <c r="I135" s="7"/>
      <c r="J135" s="7"/>
    </row>
    <row r="136" spans="4:10" x14ac:dyDescent="0.25">
      <c r="D136" s="7"/>
      <c r="E136" s="7"/>
      <c r="F136" s="8"/>
      <c r="G136" s="9"/>
      <c r="I136" s="7"/>
      <c r="J136" s="7"/>
    </row>
    <row r="137" spans="4:10" x14ac:dyDescent="0.25">
      <c r="D137" s="7"/>
      <c r="E137" s="7"/>
      <c r="F137" s="8"/>
      <c r="G137" s="9"/>
      <c r="I137" s="7"/>
      <c r="J137" s="7"/>
    </row>
    <row r="138" spans="4:10" x14ac:dyDescent="0.25">
      <c r="D138" s="7"/>
      <c r="E138" s="7"/>
      <c r="F138" s="8"/>
      <c r="G138" s="9"/>
      <c r="I138" s="7"/>
      <c r="J138" s="7"/>
    </row>
    <row r="139" spans="4:10" x14ac:dyDescent="0.25">
      <c r="D139" s="7"/>
      <c r="E139" s="7"/>
      <c r="F139" s="8"/>
      <c r="G139" s="9"/>
      <c r="I139" s="7"/>
      <c r="J139" s="7"/>
    </row>
    <row r="140" spans="4:10" x14ac:dyDescent="0.25">
      <c r="D140" s="7"/>
      <c r="E140" s="7"/>
      <c r="F140" s="8"/>
      <c r="G140" s="9"/>
      <c r="I140" s="7"/>
      <c r="J140" s="7"/>
    </row>
    <row r="141" spans="4:10" x14ac:dyDescent="0.25">
      <c r="D141" s="7"/>
      <c r="E141" s="7"/>
      <c r="F141" s="8"/>
      <c r="G141" s="9"/>
      <c r="I141" s="7"/>
      <c r="J141" s="7"/>
    </row>
    <row r="142" spans="4:10" x14ac:dyDescent="0.25">
      <c r="D142" s="7"/>
      <c r="E142" s="7"/>
      <c r="F142" s="8"/>
      <c r="G142" s="9"/>
      <c r="I142" s="7"/>
      <c r="J142" s="7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0"/>
        <v>750</v>
      </c>
    </row>
    <row r="15" spans="1:15" x14ac:dyDescent="0.25">
      <c r="D15" s="3" t="s">
        <v>150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E21" s="29">
        <v>50</v>
      </c>
      <c r="F21" s="30" t="s">
        <v>148</v>
      </c>
      <c r="G21" s="31">
        <v>3</v>
      </c>
      <c r="H21" s="32">
        <f t="shared" si="0"/>
        <v>150</v>
      </c>
    </row>
    <row r="22" spans="1:9" x14ac:dyDescent="0.25">
      <c r="D22" s="29" t="s">
        <v>31</v>
      </c>
      <c r="E22" s="33">
        <v>6</v>
      </c>
      <c r="F22" s="30" t="s">
        <v>32</v>
      </c>
      <c r="G22" s="34">
        <f>VLOOKUP($A$4,zone_lu,4)</f>
        <v>95</v>
      </c>
      <c r="H22" s="36">
        <f t="shared" si="0"/>
        <v>570</v>
      </c>
    </row>
    <row r="23" spans="1:9" x14ac:dyDescent="0.25">
      <c r="E23" s="40"/>
      <c r="F23" s="41"/>
      <c r="G23" s="42"/>
      <c r="H23" s="43">
        <f>SUBTOTAL(9,H12:H22)</f>
        <v>1835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1835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330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2165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0"/>
        <v>1100</v>
      </c>
    </row>
    <row r="15" spans="1:15" x14ac:dyDescent="0.25">
      <c r="D15" s="4" t="s">
        <v>42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0"/>
        <v>190</v>
      </c>
    </row>
    <row r="23" spans="1:9" x14ac:dyDescent="0.25">
      <c r="E23" s="40"/>
      <c r="F23" s="41"/>
      <c r="G23" s="42"/>
      <c r="H23" s="43">
        <f>SUBTOTAL(9,H12:H22)</f>
        <v>1705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1705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307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2012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0"/>
        <v>950</v>
      </c>
    </row>
    <row r="15" spans="1:15" x14ac:dyDescent="0.25">
      <c r="D15" s="3" t="s">
        <v>41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0"/>
        <v>190</v>
      </c>
    </row>
    <row r="23" spans="1:9" x14ac:dyDescent="0.25">
      <c r="E23" s="40"/>
      <c r="F23" s="41"/>
      <c r="G23" s="42"/>
      <c r="H23" s="43">
        <f>SUBTOTAL(9,H12:H22)</f>
        <v>1555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1555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280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1835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1"/>
        <v>750</v>
      </c>
    </row>
    <row r="15" spans="1:15" x14ac:dyDescent="0.25">
      <c r="D15" s="3" t="s">
        <v>150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F19" s="30"/>
      <c r="G19" s="34"/>
      <c r="H19" s="35" t="s">
        <v>28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28</v>
      </c>
    </row>
    <row r="22" spans="1:9" x14ac:dyDescent="0.25">
      <c r="D22" s="29" t="s">
        <v>31</v>
      </c>
      <c r="F22" s="30"/>
      <c r="G22" s="34"/>
      <c r="H22" s="35" t="s">
        <v>28</v>
      </c>
    </row>
    <row r="23" spans="1:9" x14ac:dyDescent="0.25">
      <c r="E23" s="40"/>
      <c r="F23" s="41"/>
      <c r="G23" s="42"/>
      <c r="H23" s="43">
        <f>SUBTOTAL(9,H12:H22)</f>
        <v>1040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1280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230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1510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1"/>
        <v>1100</v>
      </c>
    </row>
    <row r="15" spans="1:15" x14ac:dyDescent="0.25">
      <c r="D15" s="4" t="s">
        <v>42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1"/>
        <v>190</v>
      </c>
    </row>
    <row r="23" spans="1:9" x14ac:dyDescent="0.25">
      <c r="E23" s="40"/>
      <c r="F23" s="41"/>
      <c r="G23" s="42"/>
      <c r="H23" s="43">
        <f>SUBTOTAL(9,H12:H22)</f>
        <v>1705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1945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350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2295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1"/>
        <v>950</v>
      </c>
    </row>
    <row r="15" spans="1:15" x14ac:dyDescent="0.25">
      <c r="D15" s="3" t="s">
        <v>41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1"/>
        <v>190</v>
      </c>
    </row>
    <row r="23" spans="1:9" x14ac:dyDescent="0.25">
      <c r="E23" s="40"/>
      <c r="F23" s="41"/>
      <c r="G23" s="42"/>
      <c r="H23" s="43">
        <f>SUBTOTAL(9,H12:H22)</f>
        <v>1555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1795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323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2118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0"/>
        <v>750</v>
      </c>
    </row>
    <row r="15" spans="1:15" x14ac:dyDescent="0.25">
      <c r="D15" s="3" t="s">
        <v>150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E21" s="29">
        <v>50</v>
      </c>
      <c r="F21" s="30" t="s">
        <v>148</v>
      </c>
      <c r="G21" s="31">
        <v>3</v>
      </c>
      <c r="H21" s="32">
        <f t="shared" si="0"/>
        <v>150</v>
      </c>
    </row>
    <row r="22" spans="1:9" x14ac:dyDescent="0.25">
      <c r="D22" s="29" t="s">
        <v>31</v>
      </c>
      <c r="E22" s="33">
        <v>6</v>
      </c>
      <c r="F22" s="30" t="s">
        <v>32</v>
      </c>
      <c r="G22" s="34">
        <f>VLOOKUP($A$4,zone_lu,4)</f>
        <v>85</v>
      </c>
      <c r="H22" s="36">
        <f t="shared" si="0"/>
        <v>510</v>
      </c>
    </row>
    <row r="23" spans="1:9" x14ac:dyDescent="0.25">
      <c r="E23" s="40"/>
      <c r="F23" s="41"/>
      <c r="G23" s="42"/>
      <c r="H23" s="43">
        <f>SUBTOTAL(9,H12:H22)</f>
        <v>1755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1755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316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2071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0"/>
        <v>1100</v>
      </c>
    </row>
    <row r="15" spans="1:15" x14ac:dyDescent="0.25">
      <c r="D15" s="4" t="s">
        <v>42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0"/>
        <v>170</v>
      </c>
    </row>
    <row r="23" spans="1:9" x14ac:dyDescent="0.25">
      <c r="E23" s="40"/>
      <c r="F23" s="41"/>
      <c r="G23" s="42"/>
      <c r="H23" s="43">
        <f>SUBTOTAL(9,H12:H22)</f>
        <v>1665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1665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300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1965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0"/>
        <v>950</v>
      </c>
    </row>
    <row r="15" spans="1:15" x14ac:dyDescent="0.25">
      <c r="D15" s="3" t="s">
        <v>41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0"/>
        <v>170</v>
      </c>
    </row>
    <row r="23" spans="1:9" x14ac:dyDescent="0.25">
      <c r="E23" s="40"/>
      <c r="F23" s="41"/>
      <c r="G23" s="42"/>
      <c r="H23" s="43">
        <f>SUBTOTAL(9,H12:H22)</f>
        <v>1515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1515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273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1788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1"/>
        <v>750</v>
      </c>
    </row>
    <row r="15" spans="1:15" x14ac:dyDescent="0.25">
      <c r="D15" s="3" t="s">
        <v>150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F19" s="30"/>
      <c r="G19" s="34"/>
      <c r="H19" s="35" t="s">
        <v>28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28</v>
      </c>
    </row>
    <row r="22" spans="1:9" x14ac:dyDescent="0.25">
      <c r="D22" s="29" t="s">
        <v>31</v>
      </c>
      <c r="F22" s="30"/>
      <c r="G22" s="34"/>
      <c r="H22" s="35" t="s">
        <v>28</v>
      </c>
    </row>
    <row r="23" spans="1:9" x14ac:dyDescent="0.25">
      <c r="E23" s="40"/>
      <c r="F23" s="41"/>
      <c r="G23" s="42"/>
      <c r="H23" s="43">
        <f>SUBTOTAL(9,H12:H22)</f>
        <v>1020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1240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223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1463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9"/>
  <sheetViews>
    <sheetView workbookViewId="0">
      <selection activeCell="E13" sqref="E13"/>
    </sheetView>
  </sheetViews>
  <sheetFormatPr defaultRowHeight="15" x14ac:dyDescent="0.25"/>
  <cols>
    <col min="1" max="2" width="9.140625" style="29"/>
    <col min="3" max="3" width="39" style="29" customWidth="1"/>
    <col min="4" max="16384" width="9.140625" style="29"/>
  </cols>
  <sheetData>
    <row r="3" spans="2:9" x14ac:dyDescent="0.25">
      <c r="B3" s="29" t="s">
        <v>48</v>
      </c>
      <c r="E3" s="29" t="s">
        <v>31</v>
      </c>
      <c r="F3" s="29" t="s">
        <v>49</v>
      </c>
      <c r="G3" s="29" t="s">
        <v>50</v>
      </c>
      <c r="H3" s="29" t="s">
        <v>51</v>
      </c>
      <c r="I3" s="29" t="s">
        <v>69</v>
      </c>
    </row>
    <row r="4" spans="2:9" x14ac:dyDescent="0.25">
      <c r="B4" s="29">
        <v>3</v>
      </c>
      <c r="C4" s="29" t="s">
        <v>52</v>
      </c>
      <c r="E4" s="29">
        <v>95</v>
      </c>
      <c r="F4" s="55">
        <v>0.2</v>
      </c>
      <c r="G4" s="55">
        <v>0.12</v>
      </c>
      <c r="H4" s="55">
        <v>0.18</v>
      </c>
      <c r="I4" s="55">
        <v>0.18</v>
      </c>
    </row>
    <row r="5" spans="2:9" x14ac:dyDescent="0.25">
      <c r="B5" s="29">
        <v>4</v>
      </c>
      <c r="C5" s="29" t="s">
        <v>53</v>
      </c>
      <c r="E5" s="29">
        <v>95</v>
      </c>
      <c r="F5" s="55">
        <v>0.18</v>
      </c>
      <c r="G5" s="55">
        <v>0.12</v>
      </c>
      <c r="H5" s="55">
        <v>0.15</v>
      </c>
      <c r="I5" s="55">
        <v>0.18</v>
      </c>
    </row>
    <row r="6" spans="2:9" x14ac:dyDescent="0.25">
      <c r="B6" s="29">
        <v>6</v>
      </c>
      <c r="C6" s="29" t="s">
        <v>54</v>
      </c>
      <c r="E6" s="29">
        <v>85</v>
      </c>
      <c r="F6" s="55">
        <v>0.15</v>
      </c>
      <c r="G6" s="55">
        <v>0.12</v>
      </c>
      <c r="H6" s="55">
        <v>0.12</v>
      </c>
      <c r="I6" s="55">
        <v>0.18</v>
      </c>
    </row>
    <row r="7" spans="2:9" x14ac:dyDescent="0.25">
      <c r="B7" s="29">
        <v>9</v>
      </c>
      <c r="C7" s="29" t="s">
        <v>55</v>
      </c>
      <c r="E7" s="29">
        <v>85</v>
      </c>
      <c r="F7" s="55">
        <v>0.15</v>
      </c>
      <c r="G7" s="55">
        <v>0.12</v>
      </c>
      <c r="H7" s="55">
        <v>0.12</v>
      </c>
      <c r="I7" s="55">
        <v>0.18</v>
      </c>
    </row>
    <row r="8" spans="2:9" x14ac:dyDescent="0.25">
      <c r="B8" s="29">
        <v>10</v>
      </c>
      <c r="C8" s="29" t="s">
        <v>56</v>
      </c>
      <c r="E8" s="29">
        <v>70</v>
      </c>
      <c r="F8" s="55">
        <v>0.15</v>
      </c>
      <c r="G8" s="55">
        <v>0.12</v>
      </c>
      <c r="H8" s="55">
        <v>0.1</v>
      </c>
      <c r="I8" s="55">
        <v>0.18</v>
      </c>
    </row>
    <row r="9" spans="2:9" x14ac:dyDescent="0.25">
      <c r="B9" s="29">
        <v>12</v>
      </c>
      <c r="C9" s="29" t="s">
        <v>57</v>
      </c>
      <c r="E9" s="29">
        <v>65</v>
      </c>
      <c r="F9" s="55">
        <v>0.15</v>
      </c>
      <c r="G9" s="55">
        <v>0.12</v>
      </c>
      <c r="H9" s="55">
        <v>0.1</v>
      </c>
      <c r="I9" s="55">
        <v>0.18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1"/>
        <v>1100</v>
      </c>
    </row>
    <row r="15" spans="1:15" x14ac:dyDescent="0.25">
      <c r="D15" s="4" t="s">
        <v>42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1"/>
        <v>170</v>
      </c>
    </row>
    <row r="23" spans="1:9" x14ac:dyDescent="0.25">
      <c r="E23" s="40"/>
      <c r="F23" s="41"/>
      <c r="G23" s="42"/>
      <c r="H23" s="43">
        <f>SUBTOTAL(9,H12:H22)</f>
        <v>1665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1885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339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2224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1"/>
        <v>950</v>
      </c>
    </row>
    <row r="15" spans="1:15" x14ac:dyDescent="0.25">
      <c r="D15" s="3" t="s">
        <v>41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1"/>
        <v>170</v>
      </c>
    </row>
    <row r="23" spans="1:9" x14ac:dyDescent="0.25">
      <c r="E23" s="40"/>
      <c r="F23" s="41"/>
      <c r="G23" s="42"/>
      <c r="H23" s="43">
        <f>SUBTOTAL(9,H12:H22)</f>
        <v>1515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1735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312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2047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0"/>
        <v>750</v>
      </c>
    </row>
    <row r="15" spans="1:15" x14ac:dyDescent="0.25">
      <c r="D15" s="3" t="s">
        <v>150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E21" s="29">
        <v>50</v>
      </c>
      <c r="F21" s="30" t="s">
        <v>148</v>
      </c>
      <c r="G21" s="31">
        <v>3</v>
      </c>
      <c r="H21" s="32">
        <f t="shared" si="0"/>
        <v>150</v>
      </c>
    </row>
    <row r="22" spans="1:9" x14ac:dyDescent="0.25">
      <c r="D22" s="29" t="s">
        <v>31</v>
      </c>
      <c r="E22" s="33">
        <v>6</v>
      </c>
      <c r="F22" s="30" t="s">
        <v>32</v>
      </c>
      <c r="G22" s="34">
        <f>VLOOKUP($A$4,zone_lu,4)</f>
        <v>85</v>
      </c>
      <c r="H22" s="36">
        <f t="shared" si="0"/>
        <v>510</v>
      </c>
    </row>
    <row r="23" spans="1:9" x14ac:dyDescent="0.25">
      <c r="E23" s="40"/>
      <c r="F23" s="41"/>
      <c r="G23" s="42"/>
      <c r="H23" s="43">
        <f>SUBTOTAL(9,H12:H22)</f>
        <v>1755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1755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316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2071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0"/>
        <v>1100</v>
      </c>
    </row>
    <row r="15" spans="1:15" x14ac:dyDescent="0.25">
      <c r="D15" s="4" t="s">
        <v>42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0"/>
        <v>170</v>
      </c>
    </row>
    <row r="23" spans="1:9" x14ac:dyDescent="0.25">
      <c r="E23" s="40"/>
      <c r="F23" s="41"/>
      <c r="G23" s="42"/>
      <c r="H23" s="43">
        <f>SUBTOTAL(9,H12:H22)</f>
        <v>1665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1665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300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1965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0"/>
        <v>950</v>
      </c>
    </row>
    <row r="15" spans="1:15" x14ac:dyDescent="0.25">
      <c r="D15" s="3" t="s">
        <v>41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0"/>
        <v>170</v>
      </c>
    </row>
    <row r="23" spans="1:9" x14ac:dyDescent="0.25">
      <c r="E23" s="40"/>
      <c r="F23" s="41"/>
      <c r="G23" s="42"/>
      <c r="H23" s="43">
        <f>SUBTOTAL(9,H12:H22)</f>
        <v>1515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1515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273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1788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1"/>
        <v>750</v>
      </c>
    </row>
    <row r="15" spans="1:15" x14ac:dyDescent="0.25">
      <c r="D15" s="3" t="s">
        <v>150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F19" s="30"/>
      <c r="G19" s="34"/>
      <c r="H19" s="35" t="s">
        <v>28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28</v>
      </c>
    </row>
    <row r="22" spans="1:9" x14ac:dyDescent="0.25">
      <c r="D22" s="29" t="s">
        <v>31</v>
      </c>
      <c r="F22" s="30"/>
      <c r="G22" s="34"/>
      <c r="H22" s="35" t="s">
        <v>28</v>
      </c>
    </row>
    <row r="23" spans="1:9" x14ac:dyDescent="0.25">
      <c r="E23" s="40"/>
      <c r="F23" s="41"/>
      <c r="G23" s="42"/>
      <c r="H23" s="43">
        <f>SUBTOTAL(9,H12:H22)</f>
        <v>1020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1240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223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1463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1"/>
        <v>1100</v>
      </c>
    </row>
    <row r="15" spans="1:15" x14ac:dyDescent="0.25">
      <c r="D15" s="4" t="s">
        <v>42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1"/>
        <v>170</v>
      </c>
    </row>
    <row r="23" spans="1:9" x14ac:dyDescent="0.25">
      <c r="E23" s="40"/>
      <c r="F23" s="41"/>
      <c r="G23" s="42"/>
      <c r="H23" s="43">
        <f>SUBTOTAL(9,H12:H22)</f>
        <v>1665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1885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339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2224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1"/>
        <v>950</v>
      </c>
    </row>
    <row r="15" spans="1:15" x14ac:dyDescent="0.25">
      <c r="D15" s="3" t="s">
        <v>41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1"/>
        <v>170</v>
      </c>
    </row>
    <row r="23" spans="1:9" x14ac:dyDescent="0.25">
      <c r="E23" s="40"/>
      <c r="F23" s="41"/>
      <c r="G23" s="42"/>
      <c r="H23" s="43">
        <f>SUBTOTAL(9,H12:H22)</f>
        <v>1515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1735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312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2047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10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0"/>
        <v>750</v>
      </c>
    </row>
    <row r="15" spans="1:15" x14ac:dyDescent="0.25">
      <c r="D15" s="3" t="s">
        <v>150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70</v>
      </c>
      <c r="H17" s="36">
        <f t="shared" si="0"/>
        <v>140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E21" s="29">
        <v>50</v>
      </c>
      <c r="F21" s="30" t="s">
        <v>148</v>
      </c>
      <c r="G21" s="31">
        <v>3</v>
      </c>
      <c r="H21" s="32">
        <f t="shared" si="0"/>
        <v>150</v>
      </c>
    </row>
    <row r="22" spans="1:9" x14ac:dyDescent="0.25">
      <c r="D22" s="29" t="s">
        <v>31</v>
      </c>
      <c r="E22" s="33">
        <v>6</v>
      </c>
      <c r="F22" s="30" t="s">
        <v>32</v>
      </c>
      <c r="G22" s="34">
        <f>VLOOKUP($A$4,zone_lu,4)</f>
        <v>70</v>
      </c>
      <c r="H22" s="36">
        <f t="shared" si="0"/>
        <v>420</v>
      </c>
    </row>
    <row r="23" spans="1:9" x14ac:dyDescent="0.25">
      <c r="E23" s="40"/>
      <c r="F23" s="41"/>
      <c r="G23" s="42"/>
      <c r="H23" s="43">
        <f>SUBTOTAL(9,H12:H22)</f>
        <v>1635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1635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294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1929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10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0"/>
        <v>1100</v>
      </c>
    </row>
    <row r="15" spans="1:15" x14ac:dyDescent="0.25">
      <c r="D15" s="4" t="s">
        <v>42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70</v>
      </c>
      <c r="H17" s="36">
        <f t="shared" si="0"/>
        <v>140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70</v>
      </c>
      <c r="H22" s="36">
        <f t="shared" si="0"/>
        <v>140</v>
      </c>
    </row>
    <row r="23" spans="1:9" x14ac:dyDescent="0.25">
      <c r="E23" s="40"/>
      <c r="F23" s="41"/>
      <c r="G23" s="42"/>
      <c r="H23" s="43">
        <f>SUBTOTAL(9,H12:H22)</f>
        <v>1605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1605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289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1894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5:G23"/>
  <sheetViews>
    <sheetView workbookViewId="0"/>
  </sheetViews>
  <sheetFormatPr defaultRowHeight="15" x14ac:dyDescent="0.25"/>
  <cols>
    <col min="1" max="2" width="4.7109375" customWidth="1"/>
    <col min="3" max="3" width="17" bestFit="1" customWidth="1"/>
    <col min="4" max="4" width="17.5703125" customWidth="1"/>
    <col min="5" max="5" width="18" customWidth="1"/>
    <col min="6" max="6" width="29.7109375" customWidth="1"/>
  </cols>
  <sheetData>
    <row r="5" spans="1:6" ht="14.45" x14ac:dyDescent="0.3">
      <c r="A5" t="s">
        <v>29</v>
      </c>
      <c r="D5" t="s">
        <v>28</v>
      </c>
      <c r="E5" t="s">
        <v>27</v>
      </c>
      <c r="F5" t="s">
        <v>26</v>
      </c>
    </row>
    <row r="6" spans="1:6" ht="14.45" x14ac:dyDescent="0.3">
      <c r="B6" t="s">
        <v>25</v>
      </c>
    </row>
    <row r="7" spans="1:6" ht="28.9" x14ac:dyDescent="0.3">
      <c r="C7" t="s">
        <v>4</v>
      </c>
      <c r="D7" s="1" t="s">
        <v>18</v>
      </c>
      <c r="E7" s="1" t="s">
        <v>24</v>
      </c>
      <c r="F7" s="1" t="s">
        <v>22</v>
      </c>
    </row>
    <row r="8" spans="1:6" ht="28.9" x14ac:dyDescent="0.3">
      <c r="C8" t="s">
        <v>15</v>
      </c>
      <c r="D8" s="1" t="s">
        <v>23</v>
      </c>
      <c r="E8" s="1" t="s">
        <v>23</v>
      </c>
      <c r="F8" s="1" t="s">
        <v>22</v>
      </c>
    </row>
    <row r="9" spans="1:6" ht="43.15" x14ac:dyDescent="0.3">
      <c r="C9" s="2" t="s">
        <v>13</v>
      </c>
      <c r="D9" s="1" t="s">
        <v>21</v>
      </c>
      <c r="E9" s="1" t="s">
        <v>21</v>
      </c>
      <c r="F9" s="1" t="s">
        <v>20</v>
      </c>
    </row>
    <row r="10" spans="1:6" ht="14.45" x14ac:dyDescent="0.3">
      <c r="B10" t="s">
        <v>19</v>
      </c>
      <c r="D10" s="1"/>
      <c r="E10" s="1"/>
      <c r="F10" s="1"/>
    </row>
    <row r="11" spans="1:6" ht="28.9" x14ac:dyDescent="0.3">
      <c r="C11" t="s">
        <v>4</v>
      </c>
      <c r="D11" s="1" t="s">
        <v>18</v>
      </c>
      <c r="E11" s="1" t="s">
        <v>17</v>
      </c>
      <c r="F11" s="1" t="s">
        <v>16</v>
      </c>
    </row>
    <row r="12" spans="1:6" ht="28.9" x14ac:dyDescent="0.3">
      <c r="C12" t="s">
        <v>15</v>
      </c>
      <c r="D12" s="1" t="s">
        <v>12</v>
      </c>
      <c r="E12" s="1" t="s">
        <v>12</v>
      </c>
      <c r="F12" s="1" t="s">
        <v>14</v>
      </c>
    </row>
    <row r="13" spans="1:6" ht="28.9" x14ac:dyDescent="0.3">
      <c r="C13" s="2" t="s">
        <v>13</v>
      </c>
      <c r="D13" s="1" t="s">
        <v>12</v>
      </c>
      <c r="E13" s="1" t="s">
        <v>12</v>
      </c>
      <c r="F13" s="1" t="s">
        <v>11</v>
      </c>
    </row>
    <row r="14" spans="1:6" ht="14.45" x14ac:dyDescent="0.3">
      <c r="B14" t="s">
        <v>10</v>
      </c>
      <c r="D14" s="1"/>
      <c r="E14" s="1"/>
      <c r="F14" s="1"/>
    </row>
    <row r="15" spans="1:6" ht="43.15" x14ac:dyDescent="0.3">
      <c r="C15" t="s">
        <v>4</v>
      </c>
      <c r="D15" s="1"/>
      <c r="E15" s="1" t="s">
        <v>9</v>
      </c>
      <c r="F15" s="1" t="s">
        <v>8</v>
      </c>
    </row>
    <row r="16" spans="1:6" ht="43.15" x14ac:dyDescent="0.3">
      <c r="C16" t="s">
        <v>3</v>
      </c>
      <c r="D16" s="1"/>
      <c r="E16" s="1" t="s">
        <v>9</v>
      </c>
      <c r="F16" s="1" t="s">
        <v>8</v>
      </c>
    </row>
    <row r="21" spans="1:7" x14ac:dyDescent="0.25">
      <c r="A21" t="s">
        <v>7</v>
      </c>
      <c r="F21" t="s">
        <v>6</v>
      </c>
      <c r="G21" t="s">
        <v>5</v>
      </c>
    </row>
    <row r="22" spans="1:7" x14ac:dyDescent="0.25">
      <c r="C22" t="s">
        <v>4</v>
      </c>
      <c r="E22" t="s">
        <v>2</v>
      </c>
      <c r="F22" t="s">
        <v>1</v>
      </c>
      <c r="G22" t="s">
        <v>0</v>
      </c>
    </row>
    <row r="23" spans="1:7" x14ac:dyDescent="0.25">
      <c r="C23" t="s">
        <v>3</v>
      </c>
      <c r="E23" t="s">
        <v>2</v>
      </c>
      <c r="F23" t="s">
        <v>1</v>
      </c>
      <c r="G23" t="s"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10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0"/>
        <v>950</v>
      </c>
    </row>
    <row r="15" spans="1:15" x14ac:dyDescent="0.25">
      <c r="D15" s="3" t="s">
        <v>41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70</v>
      </c>
      <c r="H17" s="36">
        <f t="shared" si="0"/>
        <v>140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70</v>
      </c>
      <c r="H22" s="36">
        <f t="shared" si="0"/>
        <v>140</v>
      </c>
    </row>
    <row r="23" spans="1:9" x14ac:dyDescent="0.25">
      <c r="E23" s="40"/>
      <c r="F23" s="41"/>
      <c r="G23" s="42"/>
      <c r="H23" s="43">
        <f>SUBTOTAL(9,H12:H22)</f>
        <v>1455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1455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262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1717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10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70</v>
      </c>
      <c r="H8" s="36">
        <f>E8*G8</f>
        <v>140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190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1"/>
        <v>750</v>
      </c>
    </row>
    <row r="15" spans="1:15" x14ac:dyDescent="0.25">
      <c r="D15" s="3" t="s">
        <v>150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70</v>
      </c>
      <c r="H17" s="36">
        <f t="shared" si="1"/>
        <v>140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F19" s="30"/>
      <c r="G19" s="34"/>
      <c r="H19" s="35" t="s">
        <v>28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28</v>
      </c>
    </row>
    <row r="22" spans="1:9" x14ac:dyDescent="0.25">
      <c r="D22" s="29" t="s">
        <v>31</v>
      </c>
      <c r="F22" s="30"/>
      <c r="G22" s="34"/>
      <c r="H22" s="35" t="s">
        <v>28</v>
      </c>
    </row>
    <row r="23" spans="1:9" x14ac:dyDescent="0.25">
      <c r="E23" s="40"/>
      <c r="F23" s="41"/>
      <c r="G23" s="42"/>
      <c r="H23" s="43">
        <f>SUBTOTAL(9,H12:H22)</f>
        <v>990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1180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212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1392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10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70</v>
      </c>
      <c r="H8" s="36">
        <f>E8*G8</f>
        <v>140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190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1"/>
        <v>1100</v>
      </c>
    </row>
    <row r="15" spans="1:15" x14ac:dyDescent="0.25">
      <c r="D15" s="4" t="s">
        <v>42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70</v>
      </c>
      <c r="H17" s="36">
        <f t="shared" si="1"/>
        <v>140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70</v>
      </c>
      <c r="H22" s="36">
        <f t="shared" si="1"/>
        <v>140</v>
      </c>
    </row>
    <row r="23" spans="1:9" x14ac:dyDescent="0.25">
      <c r="E23" s="40"/>
      <c r="F23" s="41"/>
      <c r="G23" s="42"/>
      <c r="H23" s="43">
        <f>SUBTOTAL(9,H12:H22)</f>
        <v>1605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1795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323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2118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10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70</v>
      </c>
      <c r="H8" s="36">
        <f>E8*G8</f>
        <v>140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190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1"/>
        <v>950</v>
      </c>
    </row>
    <row r="15" spans="1:15" x14ac:dyDescent="0.25">
      <c r="D15" s="3" t="s">
        <v>41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70</v>
      </c>
      <c r="H17" s="36">
        <f t="shared" si="1"/>
        <v>140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70</v>
      </c>
      <c r="H22" s="36">
        <f t="shared" si="1"/>
        <v>140</v>
      </c>
    </row>
    <row r="23" spans="1:9" x14ac:dyDescent="0.25">
      <c r="E23" s="40"/>
      <c r="F23" s="41"/>
      <c r="G23" s="42"/>
      <c r="H23" s="43">
        <f>SUBTOTAL(9,H12:H22)</f>
        <v>1455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1645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296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1941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12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0"/>
        <v>750</v>
      </c>
    </row>
    <row r="15" spans="1:15" x14ac:dyDescent="0.25">
      <c r="D15" s="3" t="s">
        <v>150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65</v>
      </c>
      <c r="H17" s="36">
        <f t="shared" si="0"/>
        <v>130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E21" s="29">
        <v>50</v>
      </c>
      <c r="F21" s="30" t="s">
        <v>148</v>
      </c>
      <c r="G21" s="31">
        <v>3</v>
      </c>
      <c r="H21" s="32">
        <f t="shared" si="0"/>
        <v>150</v>
      </c>
    </row>
    <row r="22" spans="1:9" x14ac:dyDescent="0.25">
      <c r="D22" s="29" t="s">
        <v>31</v>
      </c>
      <c r="E22" s="33">
        <v>6</v>
      </c>
      <c r="F22" s="30" t="s">
        <v>32</v>
      </c>
      <c r="G22" s="34">
        <f>VLOOKUP($A$4,zone_lu,4)</f>
        <v>65</v>
      </c>
      <c r="H22" s="36">
        <f t="shared" si="0"/>
        <v>390</v>
      </c>
    </row>
    <row r="23" spans="1:9" x14ac:dyDescent="0.25">
      <c r="E23" s="40"/>
      <c r="F23" s="41"/>
      <c r="G23" s="42"/>
      <c r="H23" s="43">
        <f>SUBTOTAL(9,H12:H22)</f>
        <v>1595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1595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287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1882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12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0"/>
        <v>1100</v>
      </c>
    </row>
    <row r="15" spans="1:15" x14ac:dyDescent="0.25">
      <c r="D15" s="4" t="s">
        <v>42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65</v>
      </c>
      <c r="H17" s="36">
        <f t="shared" si="0"/>
        <v>130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65</v>
      </c>
      <c r="H22" s="36">
        <f t="shared" si="0"/>
        <v>130</v>
      </c>
    </row>
    <row r="23" spans="1:9" x14ac:dyDescent="0.25">
      <c r="E23" s="40"/>
      <c r="F23" s="41"/>
      <c r="G23" s="42"/>
      <c r="H23" s="43">
        <f>SUBTOTAL(9,H12:H22)</f>
        <v>1585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1585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285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1870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12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0"/>
        <v>950</v>
      </c>
    </row>
    <row r="15" spans="1:15" x14ac:dyDescent="0.25">
      <c r="D15" s="3" t="s">
        <v>41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65</v>
      </c>
      <c r="H17" s="36">
        <f t="shared" si="0"/>
        <v>130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65</v>
      </c>
      <c r="H22" s="36">
        <f t="shared" si="0"/>
        <v>130</v>
      </c>
    </row>
    <row r="23" spans="1:9" x14ac:dyDescent="0.25">
      <c r="E23" s="40"/>
      <c r="F23" s="41"/>
      <c r="G23" s="42"/>
      <c r="H23" s="43">
        <f>SUBTOTAL(9,H12:H22)</f>
        <v>1435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1435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258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1693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12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65</v>
      </c>
      <c r="H8" s="36">
        <f>E8*G8</f>
        <v>130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180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1"/>
        <v>750</v>
      </c>
    </row>
    <row r="15" spans="1:15" x14ac:dyDescent="0.25">
      <c r="D15" s="3" t="s">
        <v>150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65</v>
      </c>
      <c r="H17" s="36">
        <f t="shared" si="1"/>
        <v>130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F19" s="30"/>
      <c r="G19" s="34"/>
      <c r="H19" s="35" t="s">
        <v>28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28</v>
      </c>
    </row>
    <row r="22" spans="1:9" x14ac:dyDescent="0.25">
      <c r="D22" s="29" t="s">
        <v>31</v>
      </c>
      <c r="F22" s="30"/>
      <c r="G22" s="34"/>
      <c r="H22" s="35" t="s">
        <v>28</v>
      </c>
    </row>
    <row r="23" spans="1:9" x14ac:dyDescent="0.25">
      <c r="E23" s="40"/>
      <c r="F23" s="41"/>
      <c r="G23" s="42"/>
      <c r="H23" s="43">
        <f>SUBTOTAL(9,H12:H22)</f>
        <v>980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1160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209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1369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12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65</v>
      </c>
      <c r="H8" s="36">
        <f>E8*G8</f>
        <v>130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180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1"/>
        <v>1100</v>
      </c>
    </row>
    <row r="15" spans="1:15" x14ac:dyDescent="0.25">
      <c r="D15" s="4" t="s">
        <v>42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65</v>
      </c>
      <c r="H17" s="36">
        <f t="shared" si="1"/>
        <v>130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65</v>
      </c>
      <c r="H22" s="36">
        <f t="shared" si="1"/>
        <v>130</v>
      </c>
    </row>
    <row r="23" spans="1:9" x14ac:dyDescent="0.25">
      <c r="E23" s="40"/>
      <c r="F23" s="41"/>
      <c r="G23" s="42"/>
      <c r="H23" s="43">
        <f>SUBTOTAL(9,H12:H22)</f>
        <v>1585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1765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318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2083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12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65</v>
      </c>
      <c r="H8" s="36">
        <f>E8*G8</f>
        <v>130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180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1"/>
        <v>950</v>
      </c>
    </row>
    <row r="15" spans="1:15" x14ac:dyDescent="0.25">
      <c r="D15" s="3" t="s">
        <v>41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65</v>
      </c>
      <c r="H17" s="36">
        <f t="shared" si="1"/>
        <v>130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65</v>
      </c>
      <c r="H22" s="36">
        <f t="shared" si="1"/>
        <v>130</v>
      </c>
    </row>
    <row r="23" spans="1:9" x14ac:dyDescent="0.25">
      <c r="E23" s="40"/>
      <c r="F23" s="41"/>
      <c r="G23" s="42"/>
      <c r="H23" s="43">
        <f>SUBTOTAL(9,H12:H22)</f>
        <v>1435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1615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291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1906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"/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ht="14.45" x14ac:dyDescent="0.3">
      <c r="A2" s="33" t="s">
        <v>4</v>
      </c>
    </row>
    <row r="3" spans="1:15" ht="14.45" x14ac:dyDescent="0.3">
      <c r="A3" s="33" t="s">
        <v>27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0"/>
        <v>750</v>
      </c>
    </row>
    <row r="15" spans="1:15" x14ac:dyDescent="0.25">
      <c r="D15" s="3" t="s">
        <v>150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ref="H16" si="1">E16*G16</f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E21" s="29">
        <v>50</v>
      </c>
      <c r="F21" s="30" t="s">
        <v>148</v>
      </c>
      <c r="G21" s="31">
        <v>3</v>
      </c>
      <c r="H21" s="32">
        <f t="shared" si="0"/>
        <v>150</v>
      </c>
    </row>
    <row r="22" spans="1:9" x14ac:dyDescent="0.25">
      <c r="D22" s="29" t="s">
        <v>31</v>
      </c>
      <c r="E22" s="33">
        <v>6</v>
      </c>
      <c r="F22" s="30" t="s">
        <v>32</v>
      </c>
      <c r="G22" s="34">
        <f>VLOOKUP($A$4,zone_lu,4)</f>
        <v>95</v>
      </c>
      <c r="H22" s="36">
        <f t="shared" si="0"/>
        <v>570</v>
      </c>
    </row>
    <row r="23" spans="1:9" x14ac:dyDescent="0.25">
      <c r="E23" s="40"/>
      <c r="F23" s="41"/>
      <c r="G23" s="42"/>
      <c r="H23" s="43">
        <f>SUBTOTAL(9,H12:H22)</f>
        <v>1835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1835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330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2165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/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ht="14.45" x14ac:dyDescent="0.3">
      <c r="A2" s="33" t="s">
        <v>4</v>
      </c>
    </row>
    <row r="3" spans="1:15" ht="14.45" x14ac:dyDescent="0.3">
      <c r="A3" s="33" t="s">
        <v>27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850</v>
      </c>
      <c r="H14" s="36">
        <f t="shared" si="0"/>
        <v>850</v>
      </c>
    </row>
    <row r="15" spans="1:15" x14ac:dyDescent="0.25">
      <c r="D15" s="3" t="s">
        <v>45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E21" s="29">
        <v>20</v>
      </c>
      <c r="F21" s="30" t="s">
        <v>148</v>
      </c>
      <c r="G21" s="31">
        <v>3</v>
      </c>
      <c r="H21" s="32">
        <f t="shared" si="0"/>
        <v>60</v>
      </c>
    </row>
    <row r="22" spans="1:9" x14ac:dyDescent="0.25">
      <c r="D22" s="29" t="s">
        <v>31</v>
      </c>
      <c r="E22" s="33">
        <v>4</v>
      </c>
      <c r="F22" s="30" t="s">
        <v>32</v>
      </c>
      <c r="G22" s="34">
        <f>VLOOKUP($A$4,zone_lu,4)</f>
        <v>95</v>
      </c>
      <c r="H22" s="36">
        <f t="shared" si="0"/>
        <v>380</v>
      </c>
    </row>
    <row r="23" spans="1:9" x14ac:dyDescent="0.25">
      <c r="E23" s="40"/>
      <c r="F23" s="41"/>
      <c r="G23" s="42"/>
      <c r="H23" s="43">
        <f>SUBTOTAL(9,H12:H22)</f>
        <v>1805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1805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325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2130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"/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ht="14.45" x14ac:dyDescent="0.3">
      <c r="A2" s="33" t="s">
        <v>4</v>
      </c>
    </row>
    <row r="3" spans="1:15" ht="14.45" x14ac:dyDescent="0.3">
      <c r="A3" s="33" t="s">
        <v>26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1500</v>
      </c>
      <c r="H14" s="36">
        <f t="shared" si="0"/>
        <v>1500</v>
      </c>
    </row>
    <row r="15" spans="1:15" x14ac:dyDescent="0.25">
      <c r="D15" s="3" t="s">
        <v>46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0"/>
        <v>190</v>
      </c>
    </row>
    <row r="23" spans="1:9" x14ac:dyDescent="0.25">
      <c r="E23" s="40"/>
      <c r="F23" s="41"/>
      <c r="G23" s="42"/>
      <c r="H23" s="43">
        <f>SUBTOTAL(9,H12:H22)</f>
        <v>2255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2255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406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2661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"/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ht="14.45" x14ac:dyDescent="0.3">
      <c r="A2" s="33" t="s">
        <v>4</v>
      </c>
    </row>
    <row r="3" spans="1:15" ht="14.45" x14ac:dyDescent="0.3">
      <c r="A3" s="33" t="s">
        <v>26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800</v>
      </c>
      <c r="H14" s="36">
        <f t="shared" si="0"/>
        <v>800</v>
      </c>
    </row>
    <row r="15" spans="1:15" x14ac:dyDescent="0.25">
      <c r="D15" s="3" t="s">
        <v>47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0"/>
        <v>190</v>
      </c>
    </row>
    <row r="23" spans="1:9" x14ac:dyDescent="0.25">
      <c r="E23" s="40"/>
      <c r="F23" s="41"/>
      <c r="G23" s="42"/>
      <c r="H23" s="43">
        <f>SUBTOTAL(9,H12:H22)</f>
        <v>1555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1555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280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1835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"/>
  <dimension ref="A1:O36"/>
  <sheetViews>
    <sheetView showGridLines="0" topLeftCell="D1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ht="14.45" x14ac:dyDescent="0.3">
      <c r="A2" s="33" t="s">
        <v>3</v>
      </c>
    </row>
    <row r="3" spans="1:15" ht="14.45" x14ac:dyDescent="0.3">
      <c r="A3" s="33" t="s">
        <v>27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850</v>
      </c>
      <c r="H14" s="36">
        <f t="shared" si="1"/>
        <v>850</v>
      </c>
    </row>
    <row r="15" spans="1:15" x14ac:dyDescent="0.25">
      <c r="D15" s="3" t="s">
        <v>45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F19" s="30"/>
      <c r="G19" s="34"/>
      <c r="H19" s="35" t="s">
        <v>28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28</v>
      </c>
    </row>
    <row r="22" spans="1:9" x14ac:dyDescent="0.25">
      <c r="D22" s="29" t="s">
        <v>31</v>
      </c>
      <c r="F22" s="30"/>
      <c r="G22" s="34"/>
      <c r="H22" s="35" t="s">
        <v>28</v>
      </c>
    </row>
    <row r="23" spans="1:9" x14ac:dyDescent="0.25">
      <c r="E23" s="40"/>
      <c r="F23" s="41"/>
      <c r="G23" s="42"/>
      <c r="H23" s="43">
        <f>SUBTOTAL(9,H12:H22)</f>
        <v>1290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1530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275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1805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"/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ht="14.45" x14ac:dyDescent="0.3">
      <c r="A2" s="33" t="s">
        <v>3</v>
      </c>
    </row>
    <row r="3" spans="1:15" ht="14.45" x14ac:dyDescent="0.3">
      <c r="A3" s="33" t="s">
        <v>26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1500</v>
      </c>
      <c r="H14" s="36">
        <f t="shared" si="1"/>
        <v>1500</v>
      </c>
    </row>
    <row r="15" spans="1:15" x14ac:dyDescent="0.25">
      <c r="D15" s="3" t="s">
        <v>46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1"/>
        <v>190</v>
      </c>
    </row>
    <row r="23" spans="1:9" x14ac:dyDescent="0.25">
      <c r="E23" s="40"/>
      <c r="F23" s="41"/>
      <c r="G23" s="42"/>
      <c r="H23" s="43">
        <f>SUBTOTAL(9,H12:H22)</f>
        <v>2255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2495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449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2944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"/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ht="14.45" x14ac:dyDescent="0.3">
      <c r="A2" s="33" t="s">
        <v>3</v>
      </c>
    </row>
    <row r="3" spans="1:15" ht="14.45" x14ac:dyDescent="0.3">
      <c r="A3" s="33" t="s">
        <v>26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800</v>
      </c>
      <c r="H14" s="36">
        <f t="shared" si="1"/>
        <v>800</v>
      </c>
    </row>
    <row r="15" spans="1:15" x14ac:dyDescent="0.25">
      <c r="D15" s="3" t="s">
        <v>47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1"/>
        <v>190</v>
      </c>
    </row>
    <row r="23" spans="1:9" x14ac:dyDescent="0.25">
      <c r="E23" s="40"/>
      <c r="F23" s="41"/>
      <c r="G23" s="42"/>
      <c r="H23" s="43">
        <f>SUBTOTAL(9,H12:H22)</f>
        <v>1555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1795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323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2118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850</v>
      </c>
      <c r="H14" s="36">
        <f t="shared" si="0"/>
        <v>850</v>
      </c>
    </row>
    <row r="15" spans="1:15" x14ac:dyDescent="0.25">
      <c r="D15" s="3" t="s">
        <v>45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E21" s="29">
        <v>20</v>
      </c>
      <c r="F21" s="30" t="s">
        <v>148</v>
      </c>
      <c r="G21" s="31">
        <v>3</v>
      </c>
      <c r="H21" s="32">
        <f t="shared" si="0"/>
        <v>60</v>
      </c>
    </row>
    <row r="22" spans="1:9" x14ac:dyDescent="0.25">
      <c r="D22" s="29" t="s">
        <v>31</v>
      </c>
      <c r="E22" s="33">
        <v>4</v>
      </c>
      <c r="F22" s="30" t="s">
        <v>32</v>
      </c>
      <c r="G22" s="34">
        <f>VLOOKUP($A$4,zone_lu,4)</f>
        <v>95</v>
      </c>
      <c r="H22" s="36">
        <f t="shared" si="0"/>
        <v>380</v>
      </c>
    </row>
    <row r="23" spans="1:9" x14ac:dyDescent="0.25">
      <c r="E23" s="40"/>
      <c r="F23" s="41"/>
      <c r="G23" s="42"/>
      <c r="H23" s="43">
        <f>SUBTOTAL(9,H12:H22)</f>
        <v>1805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1805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325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2130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26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1500</v>
      </c>
      <c r="H14" s="36">
        <f t="shared" si="0"/>
        <v>1500</v>
      </c>
    </row>
    <row r="15" spans="1:15" x14ac:dyDescent="0.25">
      <c r="D15" s="3" t="s">
        <v>46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0"/>
        <v>190</v>
      </c>
    </row>
    <row r="23" spans="1:9" x14ac:dyDescent="0.25">
      <c r="E23" s="40"/>
      <c r="F23" s="41"/>
      <c r="G23" s="42"/>
      <c r="H23" s="43">
        <f>SUBTOTAL(9,H12:H22)</f>
        <v>2255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2255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406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2661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26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800</v>
      </c>
      <c r="H14" s="36">
        <f t="shared" si="0"/>
        <v>800</v>
      </c>
    </row>
    <row r="15" spans="1:15" x14ac:dyDescent="0.25">
      <c r="D15" s="3" t="s">
        <v>47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0"/>
        <v>190</v>
      </c>
    </row>
    <row r="23" spans="1:9" x14ac:dyDescent="0.25">
      <c r="E23" s="40"/>
      <c r="F23" s="41"/>
      <c r="G23" s="42"/>
      <c r="H23" s="43">
        <f>SUBTOTAL(9,H12:H22)</f>
        <v>1555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1555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280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1835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x14ac:dyDescent="0.25">
      <c r="A2" s="33" t="s">
        <v>3</v>
      </c>
    </row>
    <row r="3" spans="1:15" x14ac:dyDescent="0.25">
      <c r="A3" s="33" t="s">
        <v>27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850</v>
      </c>
      <c r="H14" s="36">
        <f t="shared" si="1"/>
        <v>850</v>
      </c>
    </row>
    <row r="15" spans="1:15" x14ac:dyDescent="0.25">
      <c r="D15" s="3" t="s">
        <v>45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F19" s="30"/>
      <c r="G19" s="34"/>
      <c r="H19" s="35" t="s">
        <v>28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28</v>
      </c>
    </row>
    <row r="22" spans="1:9" x14ac:dyDescent="0.25">
      <c r="D22" s="29" t="s">
        <v>31</v>
      </c>
      <c r="F22" s="30"/>
      <c r="G22" s="34"/>
      <c r="H22" s="35" t="s">
        <v>28</v>
      </c>
    </row>
    <row r="23" spans="1:9" x14ac:dyDescent="0.25">
      <c r="E23" s="40"/>
      <c r="F23" s="41"/>
      <c r="G23" s="42"/>
      <c r="H23" s="43">
        <f>SUBTOTAL(9,H12:H22)</f>
        <v>1290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1530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275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1805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"/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ht="14.45" x14ac:dyDescent="0.3">
      <c r="A2" s="33" t="s">
        <v>4</v>
      </c>
    </row>
    <row r="3" spans="1:15" ht="14.45" x14ac:dyDescent="0.3">
      <c r="A3" s="33" t="s">
        <v>27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0"/>
        <v>1100</v>
      </c>
    </row>
    <row r="15" spans="1:15" x14ac:dyDescent="0.25">
      <c r="D15" s="4" t="s">
        <v>42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0"/>
        <v>190</v>
      </c>
    </row>
    <row r="23" spans="1:9" x14ac:dyDescent="0.25">
      <c r="E23" s="40"/>
      <c r="F23" s="41"/>
      <c r="G23" s="42"/>
      <c r="H23" s="43">
        <f>SUBTOTAL(9,H12:H22)</f>
        <v>1705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1705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307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2012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x14ac:dyDescent="0.25">
      <c r="A2" s="33" t="s">
        <v>3</v>
      </c>
    </row>
    <row r="3" spans="1:15" x14ac:dyDescent="0.25">
      <c r="A3" s="33" t="s">
        <v>26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1500</v>
      </c>
      <c r="H14" s="36">
        <f t="shared" si="1"/>
        <v>1500</v>
      </c>
    </row>
    <row r="15" spans="1:15" x14ac:dyDescent="0.25">
      <c r="D15" s="3" t="s">
        <v>46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1"/>
        <v>190</v>
      </c>
    </row>
    <row r="23" spans="1:9" x14ac:dyDescent="0.25">
      <c r="E23" s="40"/>
      <c r="F23" s="41"/>
      <c r="G23" s="42"/>
      <c r="H23" s="43">
        <f>SUBTOTAL(9,H12:H22)</f>
        <v>2255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2495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449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2944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x14ac:dyDescent="0.25">
      <c r="A2" s="33" t="s">
        <v>3</v>
      </c>
    </row>
    <row r="3" spans="1:15" x14ac:dyDescent="0.25">
      <c r="A3" s="33" t="s">
        <v>26</v>
      </c>
    </row>
    <row r="4" spans="1:15" x14ac:dyDescent="0.25">
      <c r="A4" s="38">
        <v>4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800</v>
      </c>
      <c r="H14" s="36">
        <f t="shared" si="1"/>
        <v>800</v>
      </c>
    </row>
    <row r="15" spans="1:15" x14ac:dyDescent="0.25">
      <c r="D15" s="3" t="s">
        <v>47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1"/>
        <v>190</v>
      </c>
    </row>
    <row r="23" spans="1:9" x14ac:dyDescent="0.25">
      <c r="E23" s="40"/>
      <c r="F23" s="41"/>
      <c r="G23" s="42"/>
      <c r="H23" s="43">
        <f>SUBTOTAL(9,H12:H22)</f>
        <v>1555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1795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323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2118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850</v>
      </c>
      <c r="H14" s="36">
        <f t="shared" si="0"/>
        <v>850</v>
      </c>
    </row>
    <row r="15" spans="1:15" x14ac:dyDescent="0.25">
      <c r="D15" s="3" t="s">
        <v>45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E21" s="29">
        <v>20</v>
      </c>
      <c r="F21" s="30" t="s">
        <v>148</v>
      </c>
      <c r="G21" s="31">
        <v>3</v>
      </c>
      <c r="H21" s="32">
        <f t="shared" si="0"/>
        <v>60</v>
      </c>
    </row>
    <row r="22" spans="1:9" x14ac:dyDescent="0.25">
      <c r="D22" s="29" t="s">
        <v>31</v>
      </c>
      <c r="E22" s="33">
        <v>4</v>
      </c>
      <c r="F22" s="30" t="s">
        <v>32</v>
      </c>
      <c r="G22" s="34">
        <f>VLOOKUP($A$4,zone_lu,4)</f>
        <v>85</v>
      </c>
      <c r="H22" s="36">
        <f t="shared" si="0"/>
        <v>340</v>
      </c>
    </row>
    <row r="23" spans="1:9" x14ac:dyDescent="0.25">
      <c r="E23" s="40"/>
      <c r="F23" s="41"/>
      <c r="G23" s="42"/>
      <c r="H23" s="43">
        <f>SUBTOTAL(9,H12:H22)</f>
        <v>1745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1745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314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2059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26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1500</v>
      </c>
      <c r="H14" s="36">
        <f t="shared" si="0"/>
        <v>1500</v>
      </c>
    </row>
    <row r="15" spans="1:15" x14ac:dyDescent="0.25">
      <c r="D15" s="3" t="s">
        <v>46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0"/>
        <v>170</v>
      </c>
    </row>
    <row r="23" spans="1:9" x14ac:dyDescent="0.25">
      <c r="E23" s="40"/>
      <c r="F23" s="41"/>
      <c r="G23" s="42"/>
      <c r="H23" s="43">
        <f>SUBTOTAL(9,H12:H22)</f>
        <v>2215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2215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399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2614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26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800</v>
      </c>
      <c r="H14" s="36">
        <f t="shared" si="0"/>
        <v>800</v>
      </c>
    </row>
    <row r="15" spans="1:15" x14ac:dyDescent="0.25">
      <c r="D15" s="3" t="s">
        <v>47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0"/>
        <v>170</v>
      </c>
    </row>
    <row r="23" spans="1:9" x14ac:dyDescent="0.25">
      <c r="E23" s="40"/>
      <c r="F23" s="41"/>
      <c r="G23" s="42"/>
      <c r="H23" s="43">
        <f>SUBTOTAL(9,H12:H22)</f>
        <v>1515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1515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273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1788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x14ac:dyDescent="0.25">
      <c r="A2" s="33" t="s">
        <v>3</v>
      </c>
    </row>
    <row r="3" spans="1:15" x14ac:dyDescent="0.25">
      <c r="A3" s="33" t="s">
        <v>27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850</v>
      </c>
      <c r="H14" s="36">
        <f t="shared" si="1"/>
        <v>850</v>
      </c>
    </row>
    <row r="15" spans="1:15" x14ac:dyDescent="0.25">
      <c r="D15" s="3" t="s">
        <v>45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F19" s="30"/>
      <c r="G19" s="34"/>
      <c r="H19" s="35" t="s">
        <v>28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28</v>
      </c>
    </row>
    <row r="22" spans="1:9" x14ac:dyDescent="0.25">
      <c r="D22" s="29" t="s">
        <v>31</v>
      </c>
      <c r="F22" s="30"/>
      <c r="G22" s="34"/>
      <c r="H22" s="35" t="s">
        <v>28</v>
      </c>
    </row>
    <row r="23" spans="1:9" x14ac:dyDescent="0.25">
      <c r="E23" s="40"/>
      <c r="F23" s="41"/>
      <c r="G23" s="42"/>
      <c r="H23" s="43">
        <f>SUBTOTAL(9,H12:H22)</f>
        <v>1270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1490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268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1758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x14ac:dyDescent="0.25">
      <c r="A2" s="33" t="s">
        <v>3</v>
      </c>
    </row>
    <row r="3" spans="1:15" x14ac:dyDescent="0.25">
      <c r="A3" s="33" t="s">
        <v>26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1500</v>
      </c>
      <c r="H14" s="36">
        <f t="shared" si="1"/>
        <v>1500</v>
      </c>
    </row>
    <row r="15" spans="1:15" x14ac:dyDescent="0.25">
      <c r="D15" s="3" t="s">
        <v>46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1"/>
        <v>170</v>
      </c>
    </row>
    <row r="23" spans="1:9" x14ac:dyDescent="0.25">
      <c r="E23" s="40"/>
      <c r="F23" s="41"/>
      <c r="G23" s="42"/>
      <c r="H23" s="43">
        <f>SUBTOTAL(9,H12:H22)</f>
        <v>2215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2435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438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2873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x14ac:dyDescent="0.25">
      <c r="A2" s="33" t="s">
        <v>3</v>
      </c>
    </row>
    <row r="3" spans="1:15" x14ac:dyDescent="0.25">
      <c r="A3" s="33" t="s">
        <v>26</v>
      </c>
    </row>
    <row r="4" spans="1:15" x14ac:dyDescent="0.25">
      <c r="A4" s="38">
        <v>6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800</v>
      </c>
      <c r="H14" s="36">
        <f t="shared" si="1"/>
        <v>800</v>
      </c>
    </row>
    <row r="15" spans="1:15" x14ac:dyDescent="0.25">
      <c r="D15" s="3" t="s">
        <v>47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1"/>
        <v>170</v>
      </c>
    </row>
    <row r="23" spans="1:9" x14ac:dyDescent="0.25">
      <c r="E23" s="40"/>
      <c r="F23" s="41"/>
      <c r="G23" s="42"/>
      <c r="H23" s="43">
        <f>SUBTOTAL(9,H12:H22)</f>
        <v>1515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1735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312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2047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850</v>
      </c>
      <c r="H14" s="36">
        <f t="shared" si="0"/>
        <v>850</v>
      </c>
    </row>
    <row r="15" spans="1:15" x14ac:dyDescent="0.25">
      <c r="D15" s="3" t="s">
        <v>45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E21" s="29">
        <v>20</v>
      </c>
      <c r="F21" s="30" t="s">
        <v>148</v>
      </c>
      <c r="G21" s="31">
        <v>3</v>
      </c>
      <c r="H21" s="32">
        <f t="shared" si="0"/>
        <v>60</v>
      </c>
    </row>
    <row r="22" spans="1:9" x14ac:dyDescent="0.25">
      <c r="D22" s="29" t="s">
        <v>31</v>
      </c>
      <c r="E22" s="33">
        <v>4</v>
      </c>
      <c r="F22" s="30" t="s">
        <v>32</v>
      </c>
      <c r="G22" s="34">
        <f>VLOOKUP($A$4,zone_lu,4)</f>
        <v>85</v>
      </c>
      <c r="H22" s="36">
        <f t="shared" si="0"/>
        <v>340</v>
      </c>
    </row>
    <row r="23" spans="1:9" x14ac:dyDescent="0.25">
      <c r="E23" s="40"/>
      <c r="F23" s="41"/>
      <c r="G23" s="42"/>
      <c r="H23" s="43">
        <f>SUBTOTAL(9,H12:H22)</f>
        <v>1745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1745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314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2059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26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1500</v>
      </c>
      <c r="H14" s="36">
        <f t="shared" si="0"/>
        <v>1500</v>
      </c>
    </row>
    <row r="15" spans="1:15" x14ac:dyDescent="0.25">
      <c r="D15" s="3" t="s">
        <v>46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0"/>
        <v>170</v>
      </c>
    </row>
    <row r="23" spans="1:9" x14ac:dyDescent="0.25">
      <c r="E23" s="40"/>
      <c r="F23" s="41"/>
      <c r="G23" s="42"/>
      <c r="H23" s="43">
        <f>SUBTOTAL(9,H12:H22)</f>
        <v>2215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2215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399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2614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8"/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ht="14.45" x14ac:dyDescent="0.3">
      <c r="A2" s="33" t="s">
        <v>4</v>
      </c>
    </row>
    <row r="3" spans="1:15" ht="14.45" x14ac:dyDescent="0.3">
      <c r="A3" s="33" t="s">
        <v>27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67</v>
      </c>
      <c r="F13" s="30"/>
      <c r="G13" s="34"/>
      <c r="H13" s="36">
        <f t="shared" si="0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0"/>
        <v>950</v>
      </c>
    </row>
    <row r="15" spans="1:15" x14ac:dyDescent="0.25">
      <c r="D15" s="3" t="s">
        <v>41</v>
      </c>
      <c r="F15" s="30"/>
      <c r="G15" s="34"/>
      <c r="H15" s="36">
        <f t="shared" si="0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0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0"/>
        <v>190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0"/>
        <v>190</v>
      </c>
    </row>
    <row r="23" spans="1:9" x14ac:dyDescent="0.25">
      <c r="E23" s="40"/>
      <c r="F23" s="41"/>
      <c r="G23" s="42"/>
      <c r="H23" s="43">
        <f>SUBTOTAL(9,H12:H22)</f>
        <v>1555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1555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280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1835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26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800</v>
      </c>
      <c r="H14" s="36">
        <f t="shared" si="0"/>
        <v>800</v>
      </c>
    </row>
    <row r="15" spans="1:15" x14ac:dyDescent="0.25">
      <c r="D15" s="3" t="s">
        <v>47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0"/>
        <v>170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0"/>
        <v>170</v>
      </c>
    </row>
    <row r="23" spans="1:9" x14ac:dyDescent="0.25">
      <c r="E23" s="40"/>
      <c r="F23" s="41"/>
      <c r="G23" s="42"/>
      <c r="H23" s="43">
        <f>SUBTOTAL(9,H12:H22)</f>
        <v>1515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1515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273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1788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x14ac:dyDescent="0.25">
      <c r="A2" s="33" t="s">
        <v>3</v>
      </c>
    </row>
    <row r="3" spans="1:15" x14ac:dyDescent="0.25">
      <c r="A3" s="33" t="s">
        <v>27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850</v>
      </c>
      <c r="H14" s="36">
        <f t="shared" si="1"/>
        <v>850</v>
      </c>
    </row>
    <row r="15" spans="1:15" x14ac:dyDescent="0.25">
      <c r="D15" s="3" t="s">
        <v>45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F19" s="30"/>
      <c r="G19" s="34"/>
      <c r="H19" s="35" t="s">
        <v>28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28</v>
      </c>
    </row>
    <row r="22" spans="1:9" x14ac:dyDescent="0.25">
      <c r="D22" s="29" t="s">
        <v>31</v>
      </c>
      <c r="F22" s="30"/>
      <c r="G22" s="34"/>
      <c r="H22" s="35" t="s">
        <v>28</v>
      </c>
    </row>
    <row r="23" spans="1:9" x14ac:dyDescent="0.25">
      <c r="E23" s="40"/>
      <c r="F23" s="41"/>
      <c r="G23" s="42"/>
      <c r="H23" s="43">
        <f>SUBTOTAL(9,H12:H22)</f>
        <v>1270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1490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268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1758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x14ac:dyDescent="0.25">
      <c r="A2" s="33" t="s">
        <v>3</v>
      </c>
    </row>
    <row r="3" spans="1:15" x14ac:dyDescent="0.25">
      <c r="A3" s="33" t="s">
        <v>26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1500</v>
      </c>
      <c r="H14" s="36">
        <f t="shared" si="1"/>
        <v>1500</v>
      </c>
    </row>
    <row r="15" spans="1:15" x14ac:dyDescent="0.25">
      <c r="D15" s="3" t="s">
        <v>46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1"/>
        <v>170</v>
      </c>
    </row>
    <row r="23" spans="1:9" x14ac:dyDescent="0.25">
      <c r="E23" s="40"/>
      <c r="F23" s="41"/>
      <c r="G23" s="42"/>
      <c r="H23" s="43">
        <f>SUBTOTAL(9,H12:H22)</f>
        <v>2215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2435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438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2873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Retrofit</v>
      </c>
    </row>
    <row r="2" spans="1:15" x14ac:dyDescent="0.25">
      <c r="A2" s="33" t="s">
        <v>3</v>
      </c>
    </row>
    <row r="3" spans="1:15" x14ac:dyDescent="0.25">
      <c r="A3" s="33" t="s">
        <v>26</v>
      </c>
    </row>
    <row r="4" spans="1:15" x14ac:dyDescent="0.25">
      <c r="A4" s="38">
        <v>9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85</v>
      </c>
      <c r="H8" s="36">
        <f>E8*G8</f>
        <v>170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220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43</v>
      </c>
      <c r="F13" s="30"/>
      <c r="G13" s="34"/>
      <c r="H13" s="36">
        <f t="shared" si="1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800</v>
      </c>
      <c r="H14" s="36">
        <f t="shared" si="1"/>
        <v>800</v>
      </c>
    </row>
    <row r="15" spans="1:15" x14ac:dyDescent="0.25">
      <c r="D15" s="3" t="s">
        <v>47</v>
      </c>
      <c r="F15" s="30"/>
      <c r="G15" s="34"/>
      <c r="H15" s="36">
        <f t="shared" si="1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1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85</v>
      </c>
      <c r="H17" s="36">
        <f t="shared" si="1"/>
        <v>170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85</v>
      </c>
      <c r="H22" s="36">
        <f t="shared" si="1"/>
        <v>170</v>
      </c>
    </row>
    <row r="23" spans="1:9" x14ac:dyDescent="0.25">
      <c r="E23" s="40"/>
      <c r="F23" s="41"/>
      <c r="G23" s="42"/>
      <c r="H23" s="43">
        <f>SUBTOTAL(9,H12:H22)</f>
        <v>1515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1735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312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2047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27</v>
      </c>
    </row>
    <row r="4" spans="1:15" x14ac:dyDescent="0.25">
      <c r="A4" s="38">
        <v>10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850</v>
      </c>
      <c r="H14" s="36">
        <f t="shared" si="0"/>
        <v>850</v>
      </c>
    </row>
    <row r="15" spans="1:15" x14ac:dyDescent="0.25">
      <c r="D15" s="3" t="s">
        <v>45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70</v>
      </c>
      <c r="H17" s="36">
        <f t="shared" si="0"/>
        <v>140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E21" s="29">
        <v>20</v>
      </c>
      <c r="F21" s="30" t="s">
        <v>148</v>
      </c>
      <c r="G21" s="31">
        <v>3</v>
      </c>
      <c r="H21" s="32">
        <f t="shared" si="0"/>
        <v>60</v>
      </c>
    </row>
    <row r="22" spans="1:9" x14ac:dyDescent="0.25">
      <c r="D22" s="29" t="s">
        <v>31</v>
      </c>
      <c r="E22" s="33">
        <v>4</v>
      </c>
      <c r="F22" s="30" t="s">
        <v>32</v>
      </c>
      <c r="G22" s="34">
        <f>VLOOKUP($A$4,zone_lu,4)</f>
        <v>70</v>
      </c>
      <c r="H22" s="36">
        <f t="shared" si="0"/>
        <v>280</v>
      </c>
    </row>
    <row r="23" spans="1:9" x14ac:dyDescent="0.25">
      <c r="E23" s="40"/>
      <c r="F23" s="41"/>
      <c r="G23" s="42"/>
      <c r="H23" s="43">
        <f>SUBTOTAL(9,H12:H22)</f>
        <v>1655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1655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298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1953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x14ac:dyDescent="0.25">
      <c r="A2" s="33" t="s">
        <v>4</v>
      </c>
    </row>
    <row r="3" spans="1:15" x14ac:dyDescent="0.25">
      <c r="A3" s="33" t="s">
        <v>26</v>
      </c>
    </row>
    <row r="4" spans="1:15" x14ac:dyDescent="0.25">
      <c r="A4" s="38">
        <v>10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44</v>
      </c>
      <c r="F7" s="30"/>
      <c r="G7" s="34"/>
      <c r="H7" s="35" t="s">
        <v>62</v>
      </c>
    </row>
    <row r="8" spans="1:15" x14ac:dyDescent="0.25">
      <c r="D8" s="33" t="s">
        <v>31</v>
      </c>
      <c r="F8" s="30"/>
      <c r="G8" s="34"/>
      <c r="H8" s="36"/>
    </row>
    <row r="9" spans="1:15" x14ac:dyDescent="0.25">
      <c r="D9" s="33" t="s">
        <v>33</v>
      </c>
      <c r="F9" s="30"/>
      <c r="G9" s="36"/>
      <c r="H9" s="36"/>
    </row>
    <row r="10" spans="1:15" x14ac:dyDescent="0.25">
      <c r="E10" s="40"/>
      <c r="F10" s="41"/>
      <c r="G10" s="42"/>
      <c r="H10" s="43">
        <f>SUBTOTAL(9,H6:H9)</f>
        <v>0</v>
      </c>
    </row>
    <row r="11" spans="1:15" x14ac:dyDescent="0.25">
      <c r="F11" s="30"/>
      <c r="G11" s="34"/>
      <c r="H11" s="36">
        <f t="shared" ref="H11:H26" si="0">E11*G11</f>
        <v>0</v>
      </c>
    </row>
    <row r="12" spans="1:15" x14ac:dyDescent="0.25">
      <c r="B12" s="33" t="s">
        <v>35</v>
      </c>
      <c r="F12" s="30"/>
      <c r="G12" s="34"/>
      <c r="H12" s="36">
        <f t="shared" si="0"/>
        <v>0</v>
      </c>
    </row>
    <row r="13" spans="1:15" x14ac:dyDescent="0.25">
      <c r="C13" s="33" t="s">
        <v>43</v>
      </c>
      <c r="F13" s="30"/>
      <c r="G13" s="34"/>
      <c r="H13" s="36">
        <f t="shared" si="0"/>
        <v>0</v>
      </c>
    </row>
    <row r="14" spans="1:15" x14ac:dyDescent="0.25">
      <c r="D14" s="33" t="s">
        <v>64</v>
      </c>
      <c r="E14" s="33">
        <v>1</v>
      </c>
      <c r="F14" s="30" t="s">
        <v>36</v>
      </c>
      <c r="G14" s="34">
        <v>1500</v>
      </c>
      <c r="H14" s="36">
        <f t="shared" si="0"/>
        <v>1500</v>
      </c>
    </row>
    <row r="15" spans="1:15" x14ac:dyDescent="0.25">
      <c r="D15" s="3" t="s">
        <v>46</v>
      </c>
      <c r="F15" s="30"/>
      <c r="G15" s="34"/>
      <c r="H15" s="36">
        <f t="shared" si="0"/>
        <v>0</v>
      </c>
    </row>
    <row r="16" spans="1:15" x14ac:dyDescent="0.25">
      <c r="D16" s="44" t="s">
        <v>37</v>
      </c>
      <c r="E16" s="33">
        <v>1</v>
      </c>
      <c r="F16" s="30" t="s">
        <v>34</v>
      </c>
      <c r="G16" s="34">
        <v>250</v>
      </c>
      <c r="H16" s="36">
        <f t="shared" si="0"/>
        <v>250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70</v>
      </c>
      <c r="H17" s="36">
        <f t="shared" si="0"/>
        <v>140</v>
      </c>
    </row>
    <row r="18" spans="1:9" x14ac:dyDescent="0.25">
      <c r="C18" s="29" t="s">
        <v>144</v>
      </c>
      <c r="F18" s="30"/>
      <c r="G18" s="34"/>
      <c r="H18" s="36">
        <f t="shared" si="0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70</v>
      </c>
      <c r="H22" s="36">
        <f t="shared" si="0"/>
        <v>140</v>
      </c>
    </row>
    <row r="23" spans="1:9" x14ac:dyDescent="0.25">
      <c r="E23" s="40"/>
      <c r="F23" s="41"/>
      <c r="G23" s="42"/>
      <c r="H23" s="43">
        <f>SUBTOTAL(9,H12:H22)</f>
        <v>2155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2155</v>
      </c>
    </row>
    <row r="26" spans="1:9" x14ac:dyDescent="0.25">
      <c r="F26" s="30"/>
      <c r="G26" s="34"/>
      <c r="H26" s="36">
        <f t="shared" si="0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388</v>
      </c>
    </row>
    <row r="28" spans="1:9" x14ac:dyDescent="0.25">
      <c r="F28" s="30"/>
      <c r="G28" s="34"/>
      <c r="H28" s="36">
        <f t="shared" ref="H28:H30" si="1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2543</v>
      </c>
    </row>
    <row r="30" spans="1:9" ht="15.75" thickTop="1" x14ac:dyDescent="0.25">
      <c r="E30" s="49"/>
      <c r="F30" s="30"/>
      <c r="G30" s="34"/>
      <c r="H30" s="36">
        <f t="shared" si="1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L27" sqref="L27"/>
    </sheetView>
  </sheetViews>
  <sheetFormatPr defaultRowHeight="15" x14ac:dyDescent="0.25"/>
  <cols>
    <col min="1" max="3" width="3.7109375" style="10" customWidth="1"/>
    <col min="4" max="4" width="34.28515625" style="10" bestFit="1" customWidth="1"/>
    <col min="5" max="5" width="9" style="10" customWidth="1"/>
    <col min="6" max="6" width="6.7109375" style="10" customWidth="1"/>
    <col min="7" max="7" width="9.140625" style="10"/>
    <col min="8" max="8" width="9.140625" style="10" bestFit="1" customWidth="1"/>
    <col min="9" max="16384" width="9.140625" style="10"/>
  </cols>
  <sheetData>
    <row r="1" spans="1:15" x14ac:dyDescent="0.25">
      <c r="A1" s="10" t="s">
        <v>151</v>
      </c>
      <c r="O1" s="10" t="str">
        <f>A1&amp;": "&amp;A2</f>
        <v>Low-Rise Multi- Family: New Construction</v>
      </c>
    </row>
    <row r="2" spans="1:15" x14ac:dyDescent="0.25">
      <c r="A2" s="10" t="s">
        <v>4</v>
      </c>
    </row>
    <row r="3" spans="1:15" x14ac:dyDescent="0.25">
      <c r="A3" s="10" t="s">
        <v>26</v>
      </c>
    </row>
    <row r="4" spans="1:15" x14ac:dyDescent="0.25">
      <c r="A4" s="37">
        <v>10</v>
      </c>
      <c r="B4" s="37"/>
      <c r="C4" s="37"/>
    </row>
    <row r="5" spans="1:15" x14ac:dyDescent="0.25">
      <c r="F5" s="5"/>
      <c r="G5" s="11"/>
      <c r="H5" s="12"/>
    </row>
    <row r="6" spans="1:15" x14ac:dyDescent="0.25">
      <c r="B6" s="10" t="s">
        <v>30</v>
      </c>
      <c r="F6" s="5"/>
      <c r="G6" s="11"/>
      <c r="H6" s="12"/>
    </row>
    <row r="7" spans="1:15" x14ac:dyDescent="0.25">
      <c r="C7" s="10" t="s">
        <v>44</v>
      </c>
      <c r="F7" s="5"/>
      <c r="G7" s="11"/>
      <c r="H7" s="27" t="s">
        <v>62</v>
      </c>
    </row>
    <row r="8" spans="1:15" x14ac:dyDescent="0.25">
      <c r="D8" s="10" t="s">
        <v>31</v>
      </c>
      <c r="F8" s="5"/>
      <c r="G8" s="11"/>
      <c r="H8" s="13"/>
    </row>
    <row r="9" spans="1:15" x14ac:dyDescent="0.25">
      <c r="D9" s="10" t="s">
        <v>33</v>
      </c>
      <c r="F9" s="5"/>
      <c r="G9" s="13"/>
      <c r="H9" s="13"/>
    </row>
    <row r="10" spans="1:15" x14ac:dyDescent="0.25">
      <c r="E10" s="14"/>
      <c r="F10" s="15"/>
      <c r="G10" s="16"/>
      <c r="H10" s="17">
        <f>SUBTOTAL(9,H6:H9)</f>
        <v>0</v>
      </c>
    </row>
    <row r="11" spans="1:15" x14ac:dyDescent="0.25">
      <c r="F11" s="5"/>
      <c r="G11" s="11"/>
      <c r="H11" s="13">
        <f t="shared" ref="H11:H26" si="0">E11*G11</f>
        <v>0</v>
      </c>
    </row>
    <row r="12" spans="1:15" x14ac:dyDescent="0.25">
      <c r="B12" s="10" t="s">
        <v>35</v>
      </c>
      <c r="F12" s="5"/>
      <c r="G12" s="11"/>
      <c r="H12" s="13">
        <f t="shared" si="0"/>
        <v>0</v>
      </c>
    </row>
    <row r="13" spans="1:15" x14ac:dyDescent="0.25">
      <c r="C13" s="10" t="s">
        <v>43</v>
      </c>
      <c r="F13" s="5"/>
      <c r="G13" s="11"/>
      <c r="H13" s="13">
        <f t="shared" si="0"/>
        <v>0</v>
      </c>
    </row>
    <row r="14" spans="1:15" x14ac:dyDescent="0.25">
      <c r="D14" s="10" t="s">
        <v>64</v>
      </c>
      <c r="E14" s="10">
        <v>1</v>
      </c>
      <c r="F14" s="5" t="s">
        <v>36</v>
      </c>
      <c r="G14" s="11">
        <v>800</v>
      </c>
      <c r="H14" s="13">
        <f t="shared" si="0"/>
        <v>800</v>
      </c>
    </row>
    <row r="15" spans="1:15" x14ac:dyDescent="0.25">
      <c r="D15" s="3" t="s">
        <v>47</v>
      </c>
      <c r="F15" s="5"/>
      <c r="G15" s="11"/>
      <c r="H15" s="13">
        <f t="shared" si="0"/>
        <v>0</v>
      </c>
    </row>
    <row r="16" spans="1:15" x14ac:dyDescent="0.25">
      <c r="D16" s="1" t="s">
        <v>37</v>
      </c>
      <c r="E16" s="10">
        <v>1</v>
      </c>
      <c r="F16" s="5" t="s">
        <v>34</v>
      </c>
      <c r="G16" s="11">
        <v>250</v>
      </c>
      <c r="H16" s="13">
        <f t="shared" si="0"/>
        <v>250</v>
      </c>
    </row>
    <row r="17" spans="1:9" x14ac:dyDescent="0.25">
      <c r="D17" s="10" t="s">
        <v>31</v>
      </c>
      <c r="E17" s="10">
        <v>2</v>
      </c>
      <c r="F17" s="5" t="s">
        <v>32</v>
      </c>
      <c r="G17" s="11">
        <f>VLOOKUP($A$4,zone_lu,4)</f>
        <v>70</v>
      </c>
      <c r="H17" s="13">
        <f t="shared" si="0"/>
        <v>140</v>
      </c>
    </row>
    <row r="18" spans="1:9" x14ac:dyDescent="0.25">
      <c r="C18" t="s">
        <v>144</v>
      </c>
      <c r="F18" s="5"/>
      <c r="G18" s="11"/>
      <c r="H18" s="13">
        <f t="shared" si="0"/>
        <v>0</v>
      </c>
    </row>
    <row r="19" spans="1:9" x14ac:dyDescent="0.25">
      <c r="D1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  <c r="I19" s="33"/>
    </row>
    <row r="20" spans="1:9" x14ac:dyDescent="0.25">
      <c r="D20" t="s">
        <v>146</v>
      </c>
      <c r="E20" s="33"/>
      <c r="F20" s="30"/>
      <c r="G20" s="34"/>
      <c r="H20" s="35" t="s">
        <v>62</v>
      </c>
      <c r="I20" s="33"/>
    </row>
    <row r="21" spans="1:9" x14ac:dyDescent="0.25">
      <c r="D21" t="s">
        <v>147</v>
      </c>
      <c r="E21" s="33"/>
      <c r="F21" s="30"/>
      <c r="G21" s="34"/>
      <c r="H21" s="35" t="s">
        <v>62</v>
      </c>
      <c r="I21" s="33"/>
    </row>
    <row r="22" spans="1:9" x14ac:dyDescent="0.25">
      <c r="D22" t="s">
        <v>31</v>
      </c>
      <c r="E22" s="33">
        <v>2</v>
      </c>
      <c r="F22" s="30" t="s">
        <v>32</v>
      </c>
      <c r="G22" s="34">
        <f>VLOOKUP($A$4,zone_lu,4)</f>
        <v>70</v>
      </c>
      <c r="H22" s="36">
        <f t="shared" si="0"/>
        <v>140</v>
      </c>
      <c r="I22" s="33"/>
    </row>
    <row r="23" spans="1:9" x14ac:dyDescent="0.25">
      <c r="E23" s="14"/>
      <c r="F23" s="15"/>
      <c r="G23" s="16"/>
      <c r="H23" s="17">
        <f>SUBTOTAL(9,H12:H22)</f>
        <v>1455</v>
      </c>
    </row>
    <row r="24" spans="1:9" x14ac:dyDescent="0.25">
      <c r="E24" s="18"/>
      <c r="F24" s="19"/>
      <c r="G24" s="20"/>
      <c r="H24" s="21"/>
    </row>
    <row r="25" spans="1:9" x14ac:dyDescent="0.25">
      <c r="C25" s="10" t="s">
        <v>38</v>
      </c>
      <c r="E25" s="18"/>
      <c r="F25" s="19"/>
      <c r="G25" s="20"/>
      <c r="H25" s="21">
        <f>SUBTOTAL(9,H6:H24)</f>
        <v>1455</v>
      </c>
    </row>
    <row r="26" spans="1:9" x14ac:dyDescent="0.25">
      <c r="F26" s="5"/>
      <c r="G26" s="11"/>
      <c r="H26" s="13">
        <f t="shared" si="0"/>
        <v>0</v>
      </c>
    </row>
    <row r="27" spans="1:9" x14ac:dyDescent="0.25">
      <c r="B27" s="10" t="s">
        <v>66</v>
      </c>
      <c r="E27" s="22">
        <f>VLOOKUP($A$4,zone_lu,8)</f>
        <v>0.18</v>
      </c>
      <c r="F27" s="5"/>
      <c r="G27" s="11"/>
      <c r="H27" s="13">
        <f>ROUND(H25*E27,0)</f>
        <v>262</v>
      </c>
    </row>
    <row r="28" spans="1:9" x14ac:dyDescent="0.25">
      <c r="F28" s="5"/>
      <c r="G28" s="11"/>
      <c r="H28" s="13">
        <f t="shared" ref="H28:H30" si="1">E28*G28</f>
        <v>0</v>
      </c>
    </row>
    <row r="29" spans="1:9" ht="15.75" thickBot="1" x14ac:dyDescent="0.3">
      <c r="B29" s="23" t="s">
        <v>39</v>
      </c>
      <c r="C29" s="23"/>
      <c r="D29" s="23"/>
      <c r="E29" s="23"/>
      <c r="F29" s="6"/>
      <c r="G29" s="24"/>
      <c r="H29" s="25">
        <f>SUBTOTAL(9,H6:H28)</f>
        <v>1717</v>
      </c>
    </row>
    <row r="30" spans="1:9" ht="15.75" thickTop="1" x14ac:dyDescent="0.25">
      <c r="E30" s="22"/>
      <c r="F30" s="5"/>
      <c r="G30" s="11"/>
      <c r="H30" s="13">
        <f t="shared" si="1"/>
        <v>0</v>
      </c>
    </row>
    <row r="31" spans="1:9" x14ac:dyDescent="0.25">
      <c r="A31" s="18"/>
      <c r="B31" s="18"/>
      <c r="C31" s="18"/>
      <c r="D31" s="18"/>
      <c r="E31" s="26"/>
      <c r="F31" s="19"/>
      <c r="G31" s="20"/>
      <c r="H31" s="21"/>
      <c r="I31" s="18"/>
    </row>
    <row r="32" spans="1:9" x14ac:dyDescent="0.25">
      <c r="A32" s="18"/>
      <c r="B32" s="18"/>
      <c r="C32" s="18"/>
      <c r="D32" s="18"/>
      <c r="E32" s="26"/>
      <c r="F32" s="19"/>
      <c r="G32" s="20"/>
      <c r="H32" s="21"/>
      <c r="I32" s="18"/>
    </row>
    <row r="33" spans="1:9" x14ac:dyDescent="0.25">
      <c r="A33" s="18"/>
      <c r="B33" s="18"/>
      <c r="C33" s="18"/>
      <c r="D33" s="18"/>
      <c r="E33" s="26"/>
      <c r="F33" s="19"/>
      <c r="G33" s="20"/>
      <c r="H33" s="21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x14ac:dyDescent="0.25">
      <c r="A35" s="18"/>
      <c r="B35" s="18"/>
      <c r="C35" s="18"/>
      <c r="D35" s="18"/>
      <c r="E35" s="18"/>
      <c r="F35" s="18"/>
      <c r="G35" s="18"/>
      <c r="H35" s="21"/>
      <c r="I35" s="18"/>
    </row>
    <row r="36" spans="1:9" x14ac:dyDescent="0.25">
      <c r="A36" s="18"/>
      <c r="B36" s="18"/>
      <c r="C36" s="18"/>
      <c r="D36" s="18"/>
      <c r="E36" s="18"/>
      <c r="F36" s="18"/>
      <c r="G36" s="18"/>
      <c r="H36" s="18"/>
      <c r="I36" s="18"/>
    </row>
  </sheetData>
  <mergeCells count="1">
    <mergeCell ref="A4:C4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L27" sqref="L27"/>
    </sheetView>
  </sheetViews>
  <sheetFormatPr defaultRowHeight="15" x14ac:dyDescent="0.25"/>
  <cols>
    <col min="1" max="3" width="3.7109375" style="10" customWidth="1"/>
    <col min="4" max="4" width="34.28515625" style="10" bestFit="1" customWidth="1"/>
    <col min="5" max="5" width="9" style="10" customWidth="1"/>
    <col min="6" max="6" width="6.7109375" style="10" customWidth="1"/>
    <col min="7" max="7" width="9.140625" style="10"/>
    <col min="8" max="8" width="9.140625" style="10" bestFit="1" customWidth="1"/>
    <col min="9" max="16384" width="9.140625" style="10"/>
  </cols>
  <sheetData>
    <row r="1" spans="1:15" x14ac:dyDescent="0.25">
      <c r="A1" s="10" t="s">
        <v>151</v>
      </c>
      <c r="O1" s="10" t="str">
        <f>A1&amp;": "&amp;A2</f>
        <v>Low-Rise Multi- Family: Retrofit</v>
      </c>
    </row>
    <row r="2" spans="1:15" x14ac:dyDescent="0.25">
      <c r="A2" s="10" t="s">
        <v>3</v>
      </c>
    </row>
    <row r="3" spans="1:15" x14ac:dyDescent="0.25">
      <c r="A3" s="10" t="s">
        <v>27</v>
      </c>
    </row>
    <row r="4" spans="1:15" x14ac:dyDescent="0.25">
      <c r="A4" s="37">
        <v>10</v>
      </c>
      <c r="B4" s="37"/>
      <c r="C4" s="37"/>
    </row>
    <row r="5" spans="1:15" x14ac:dyDescent="0.25">
      <c r="F5" s="5"/>
      <c r="G5" s="11"/>
      <c r="H5" s="12"/>
    </row>
    <row r="6" spans="1:15" x14ac:dyDescent="0.25">
      <c r="B6" s="10" t="s">
        <v>30</v>
      </c>
      <c r="F6" s="5"/>
      <c r="G6" s="11"/>
      <c r="H6" s="12"/>
    </row>
    <row r="7" spans="1:15" x14ac:dyDescent="0.25">
      <c r="C7" s="10" t="s">
        <v>44</v>
      </c>
      <c r="F7" s="5"/>
      <c r="G7" s="11"/>
      <c r="H7" s="12"/>
    </row>
    <row r="8" spans="1:15" x14ac:dyDescent="0.25">
      <c r="D8" s="10" t="s">
        <v>31</v>
      </c>
      <c r="E8" s="10">
        <v>2</v>
      </c>
      <c r="F8" s="5" t="s">
        <v>32</v>
      </c>
      <c r="G8" s="11">
        <f>VLOOKUP($A$4,zone_lu,4)</f>
        <v>70</v>
      </c>
      <c r="H8" s="13">
        <f>E8*G8</f>
        <v>140</v>
      </c>
    </row>
    <row r="9" spans="1:15" x14ac:dyDescent="0.25">
      <c r="D9" s="10" t="s">
        <v>33</v>
      </c>
      <c r="E9" s="10">
        <v>1</v>
      </c>
      <c r="F9" s="5" t="s">
        <v>34</v>
      </c>
      <c r="G9" s="11">
        <v>50</v>
      </c>
      <c r="H9" s="13">
        <f t="shared" ref="H9" si="0">E9*G9</f>
        <v>50</v>
      </c>
    </row>
    <row r="10" spans="1:15" x14ac:dyDescent="0.25">
      <c r="E10" s="14"/>
      <c r="F10" s="15"/>
      <c r="G10" s="16"/>
      <c r="H10" s="17">
        <f>SUBTOTAL(9,H6:H9)</f>
        <v>190</v>
      </c>
    </row>
    <row r="11" spans="1:15" x14ac:dyDescent="0.25">
      <c r="F11" s="5"/>
      <c r="G11" s="11"/>
      <c r="H11" s="13">
        <f t="shared" ref="H11:H26" si="1">E11*G11</f>
        <v>0</v>
      </c>
    </row>
    <row r="12" spans="1:15" x14ac:dyDescent="0.25">
      <c r="B12" s="10" t="s">
        <v>35</v>
      </c>
      <c r="F12" s="5"/>
      <c r="G12" s="11"/>
      <c r="H12" s="13">
        <f t="shared" si="1"/>
        <v>0</v>
      </c>
    </row>
    <row r="13" spans="1:15" x14ac:dyDescent="0.25">
      <c r="C13" s="10" t="s">
        <v>43</v>
      </c>
      <c r="F13" s="5"/>
      <c r="G13" s="11"/>
      <c r="H13" s="13">
        <f t="shared" si="1"/>
        <v>0</v>
      </c>
    </row>
    <row r="14" spans="1:15" x14ac:dyDescent="0.25">
      <c r="D14" s="10" t="s">
        <v>64</v>
      </c>
      <c r="E14" s="10">
        <v>1</v>
      </c>
      <c r="F14" s="5" t="s">
        <v>36</v>
      </c>
      <c r="G14" s="11">
        <v>850</v>
      </c>
      <c r="H14" s="13">
        <f t="shared" si="1"/>
        <v>850</v>
      </c>
    </row>
    <row r="15" spans="1:15" x14ac:dyDescent="0.25">
      <c r="D15" s="3" t="s">
        <v>45</v>
      </c>
      <c r="F15" s="5"/>
      <c r="G15" s="11"/>
      <c r="H15" s="13">
        <f t="shared" si="1"/>
        <v>0</v>
      </c>
    </row>
    <row r="16" spans="1:15" x14ac:dyDescent="0.25">
      <c r="D16" s="1" t="s">
        <v>37</v>
      </c>
      <c r="E16" s="10">
        <v>1</v>
      </c>
      <c r="F16" s="5" t="s">
        <v>34</v>
      </c>
      <c r="G16" s="11">
        <v>250</v>
      </c>
      <c r="H16" s="13">
        <f t="shared" si="1"/>
        <v>250</v>
      </c>
    </row>
    <row r="17" spans="1:9" x14ac:dyDescent="0.25">
      <c r="D17" s="10" t="s">
        <v>31</v>
      </c>
      <c r="E17" s="10">
        <v>2</v>
      </c>
      <c r="F17" s="5" t="s">
        <v>32</v>
      </c>
      <c r="G17" s="11">
        <f>VLOOKUP($A$4,zone_lu,4)</f>
        <v>70</v>
      </c>
      <c r="H17" s="13">
        <f t="shared" si="1"/>
        <v>140</v>
      </c>
    </row>
    <row r="18" spans="1:9" x14ac:dyDescent="0.25">
      <c r="C18" t="s">
        <v>144</v>
      </c>
      <c r="F18" s="5"/>
      <c r="G18" s="11"/>
      <c r="H18" s="13">
        <f t="shared" si="1"/>
        <v>0</v>
      </c>
    </row>
    <row r="19" spans="1:9" x14ac:dyDescent="0.25">
      <c r="D19" t="s">
        <v>145</v>
      </c>
      <c r="E19" s="33"/>
      <c r="F19" s="30"/>
      <c r="G19" s="34"/>
      <c r="H19" s="35" t="s">
        <v>28</v>
      </c>
      <c r="I19" s="33"/>
    </row>
    <row r="20" spans="1:9" x14ac:dyDescent="0.25">
      <c r="D20" t="s">
        <v>146</v>
      </c>
      <c r="E20" s="33"/>
      <c r="F20" s="30"/>
      <c r="G20" s="34"/>
      <c r="H20" s="35" t="s">
        <v>62</v>
      </c>
      <c r="I20" s="33"/>
    </row>
    <row r="21" spans="1:9" x14ac:dyDescent="0.25">
      <c r="D21" t="s">
        <v>147</v>
      </c>
      <c r="E21" s="33"/>
      <c r="F21" s="30"/>
      <c r="G21" s="34"/>
      <c r="H21" s="35" t="s">
        <v>28</v>
      </c>
      <c r="I21" s="33"/>
    </row>
    <row r="22" spans="1:9" x14ac:dyDescent="0.25">
      <c r="D22" t="s">
        <v>31</v>
      </c>
      <c r="E22" s="33"/>
      <c r="F22" s="30"/>
      <c r="G22" s="34"/>
      <c r="H22" s="35" t="s">
        <v>28</v>
      </c>
      <c r="I22" s="33"/>
    </row>
    <row r="23" spans="1:9" x14ac:dyDescent="0.25">
      <c r="E23" s="14"/>
      <c r="F23" s="15"/>
      <c r="G23" s="16"/>
      <c r="H23" s="17">
        <f>SUBTOTAL(9,H12:H22)</f>
        <v>1240</v>
      </c>
    </row>
    <row r="24" spans="1:9" x14ac:dyDescent="0.25">
      <c r="E24" s="18"/>
      <c r="F24" s="19"/>
      <c r="G24" s="20"/>
      <c r="H24" s="21"/>
    </row>
    <row r="25" spans="1:9" x14ac:dyDescent="0.25">
      <c r="C25" s="10" t="s">
        <v>38</v>
      </c>
      <c r="E25" s="18"/>
      <c r="F25" s="19"/>
      <c r="G25" s="20"/>
      <c r="H25" s="21">
        <f>SUBTOTAL(9,H6:H24)</f>
        <v>1430</v>
      </c>
    </row>
    <row r="26" spans="1:9" x14ac:dyDescent="0.25">
      <c r="F26" s="5"/>
      <c r="G26" s="11"/>
      <c r="H26" s="13">
        <f t="shared" si="1"/>
        <v>0</v>
      </c>
    </row>
    <row r="27" spans="1:9" x14ac:dyDescent="0.25">
      <c r="B27" s="10" t="s">
        <v>66</v>
      </c>
      <c r="E27" s="22">
        <f>VLOOKUP($A$4,zone_lu,8)</f>
        <v>0.18</v>
      </c>
      <c r="F27" s="5"/>
      <c r="G27" s="11"/>
      <c r="H27" s="13">
        <f>ROUND(H25*E27,0)</f>
        <v>257</v>
      </c>
    </row>
    <row r="28" spans="1:9" x14ac:dyDescent="0.25">
      <c r="F28" s="5"/>
      <c r="G28" s="11"/>
      <c r="H28" s="13">
        <f t="shared" ref="H28:H30" si="2">E28*G28</f>
        <v>0</v>
      </c>
    </row>
    <row r="29" spans="1:9" ht="15.75" thickBot="1" x14ac:dyDescent="0.3">
      <c r="B29" s="23" t="s">
        <v>39</v>
      </c>
      <c r="C29" s="23"/>
      <c r="D29" s="23"/>
      <c r="E29" s="23"/>
      <c r="F29" s="6"/>
      <c r="G29" s="24"/>
      <c r="H29" s="25">
        <f>SUBTOTAL(9,H6:H28)</f>
        <v>1687</v>
      </c>
    </row>
    <row r="30" spans="1:9" ht="15.75" thickTop="1" x14ac:dyDescent="0.25">
      <c r="E30" s="22"/>
      <c r="F30" s="5"/>
      <c r="G30" s="11"/>
      <c r="H30" s="13">
        <f t="shared" si="2"/>
        <v>0</v>
      </c>
    </row>
    <row r="31" spans="1:9" x14ac:dyDescent="0.25">
      <c r="A31" s="18"/>
      <c r="B31" s="18"/>
      <c r="C31" s="18"/>
      <c r="D31" s="18"/>
      <c r="E31" s="26"/>
      <c r="F31" s="19"/>
      <c r="G31" s="20"/>
      <c r="H31" s="21"/>
      <c r="I31" s="18"/>
    </row>
    <row r="32" spans="1:9" x14ac:dyDescent="0.25">
      <c r="A32" s="18"/>
      <c r="B32" s="18"/>
      <c r="C32" s="18"/>
      <c r="D32" s="18"/>
      <c r="E32" s="26"/>
      <c r="F32" s="19"/>
      <c r="G32" s="20"/>
      <c r="H32" s="21"/>
      <c r="I32" s="18"/>
    </row>
    <row r="33" spans="1:9" x14ac:dyDescent="0.25">
      <c r="A33" s="18"/>
      <c r="B33" s="18"/>
      <c r="C33" s="18"/>
      <c r="D33" s="18"/>
      <c r="E33" s="26"/>
      <c r="F33" s="19"/>
      <c r="G33" s="20"/>
      <c r="H33" s="21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x14ac:dyDescent="0.25">
      <c r="A35" s="18"/>
      <c r="B35" s="18"/>
      <c r="C35" s="18"/>
      <c r="D35" s="18"/>
      <c r="E35" s="18"/>
      <c r="F35" s="18"/>
      <c r="G35" s="18"/>
      <c r="H35" s="21"/>
      <c r="I35" s="18"/>
    </row>
    <row r="36" spans="1:9" x14ac:dyDescent="0.25">
      <c r="A36" s="18"/>
      <c r="B36" s="18"/>
      <c r="C36" s="18"/>
      <c r="D36" s="18"/>
      <c r="E36" s="18"/>
      <c r="F36" s="18"/>
      <c r="G36" s="18"/>
      <c r="H36" s="18"/>
      <c r="I36" s="18"/>
    </row>
  </sheetData>
  <mergeCells count="1">
    <mergeCell ref="A4:C4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L27" sqref="L27"/>
    </sheetView>
  </sheetViews>
  <sheetFormatPr defaultRowHeight="15" x14ac:dyDescent="0.25"/>
  <cols>
    <col min="1" max="3" width="3.7109375" style="10" customWidth="1"/>
    <col min="4" max="4" width="34.28515625" style="10" bestFit="1" customWidth="1"/>
    <col min="5" max="5" width="9" style="10" customWidth="1"/>
    <col min="6" max="6" width="6.7109375" style="10" customWidth="1"/>
    <col min="7" max="7" width="9.140625" style="10"/>
    <col min="8" max="8" width="9.140625" style="10" bestFit="1" customWidth="1"/>
    <col min="9" max="16384" width="9.140625" style="10"/>
  </cols>
  <sheetData>
    <row r="1" spans="1:15" x14ac:dyDescent="0.25">
      <c r="A1" s="10" t="s">
        <v>151</v>
      </c>
      <c r="O1" s="10" t="str">
        <f>A1&amp;": "&amp;A2</f>
        <v>Low-Rise Multi- Family: Retrofit</v>
      </c>
    </row>
    <row r="2" spans="1:15" x14ac:dyDescent="0.25">
      <c r="A2" s="10" t="s">
        <v>3</v>
      </c>
    </row>
    <row r="3" spans="1:15" x14ac:dyDescent="0.25">
      <c r="A3" s="10" t="s">
        <v>26</v>
      </c>
    </row>
    <row r="4" spans="1:15" x14ac:dyDescent="0.25">
      <c r="A4" s="37">
        <v>10</v>
      </c>
      <c r="B4" s="37"/>
      <c r="C4" s="37"/>
    </row>
    <row r="5" spans="1:15" x14ac:dyDescent="0.25">
      <c r="F5" s="5"/>
      <c r="G5" s="11"/>
      <c r="H5" s="12"/>
    </row>
    <row r="6" spans="1:15" x14ac:dyDescent="0.25">
      <c r="B6" s="10" t="s">
        <v>30</v>
      </c>
      <c r="F6" s="5"/>
      <c r="G6" s="11"/>
      <c r="H6" s="12"/>
    </row>
    <row r="7" spans="1:15" x14ac:dyDescent="0.25">
      <c r="C7" s="10" t="s">
        <v>44</v>
      </c>
      <c r="F7" s="5"/>
      <c r="G7" s="11"/>
      <c r="H7" s="12"/>
    </row>
    <row r="8" spans="1:15" x14ac:dyDescent="0.25">
      <c r="D8" s="10" t="s">
        <v>31</v>
      </c>
      <c r="E8" s="10">
        <v>2</v>
      </c>
      <c r="F8" s="5" t="s">
        <v>32</v>
      </c>
      <c r="G8" s="11">
        <f>VLOOKUP($A$4,zone_lu,4)</f>
        <v>70</v>
      </c>
      <c r="H8" s="13">
        <f>E8*G8</f>
        <v>140</v>
      </c>
    </row>
    <row r="9" spans="1:15" x14ac:dyDescent="0.25">
      <c r="D9" s="10" t="s">
        <v>33</v>
      </c>
      <c r="E9" s="10">
        <v>1</v>
      </c>
      <c r="F9" s="5" t="s">
        <v>34</v>
      </c>
      <c r="G9" s="11">
        <v>50</v>
      </c>
      <c r="H9" s="13">
        <f t="shared" ref="H9" si="0">E9*G9</f>
        <v>50</v>
      </c>
    </row>
    <row r="10" spans="1:15" x14ac:dyDescent="0.25">
      <c r="E10" s="14"/>
      <c r="F10" s="15"/>
      <c r="G10" s="16"/>
      <c r="H10" s="17">
        <f>SUBTOTAL(9,H6:H9)</f>
        <v>190</v>
      </c>
    </row>
    <row r="11" spans="1:15" x14ac:dyDescent="0.25">
      <c r="F11" s="5"/>
      <c r="G11" s="11"/>
      <c r="H11" s="13">
        <f t="shared" ref="H11:H26" si="1">E11*G11</f>
        <v>0</v>
      </c>
    </row>
    <row r="12" spans="1:15" x14ac:dyDescent="0.25">
      <c r="B12" s="10" t="s">
        <v>35</v>
      </c>
      <c r="F12" s="5"/>
      <c r="G12" s="11"/>
      <c r="H12" s="13">
        <f t="shared" si="1"/>
        <v>0</v>
      </c>
    </row>
    <row r="13" spans="1:15" x14ac:dyDescent="0.25">
      <c r="C13" s="10" t="s">
        <v>43</v>
      </c>
      <c r="F13" s="5"/>
      <c r="G13" s="11"/>
      <c r="H13" s="13">
        <f t="shared" si="1"/>
        <v>0</v>
      </c>
    </row>
    <row r="14" spans="1:15" x14ac:dyDescent="0.25">
      <c r="D14" s="10" t="s">
        <v>64</v>
      </c>
      <c r="E14" s="10">
        <v>1</v>
      </c>
      <c r="F14" s="5" t="s">
        <v>36</v>
      </c>
      <c r="G14" s="11">
        <v>1500</v>
      </c>
      <c r="H14" s="13">
        <f t="shared" si="1"/>
        <v>1500</v>
      </c>
    </row>
    <row r="15" spans="1:15" x14ac:dyDescent="0.25">
      <c r="D15" s="3" t="s">
        <v>46</v>
      </c>
      <c r="F15" s="5"/>
      <c r="G15" s="11"/>
      <c r="H15" s="13">
        <f t="shared" si="1"/>
        <v>0</v>
      </c>
    </row>
    <row r="16" spans="1:15" x14ac:dyDescent="0.25">
      <c r="D16" s="1" t="s">
        <v>37</v>
      </c>
      <c r="E16" s="10">
        <v>1</v>
      </c>
      <c r="F16" s="5" t="s">
        <v>34</v>
      </c>
      <c r="G16" s="11">
        <v>250</v>
      </c>
      <c r="H16" s="13">
        <f t="shared" si="1"/>
        <v>250</v>
      </c>
    </row>
    <row r="17" spans="1:9" x14ac:dyDescent="0.25">
      <c r="D17" s="10" t="s">
        <v>31</v>
      </c>
      <c r="E17" s="10">
        <v>2</v>
      </c>
      <c r="F17" s="5" t="s">
        <v>32</v>
      </c>
      <c r="G17" s="11">
        <f>VLOOKUP($A$4,zone_lu,4)</f>
        <v>70</v>
      </c>
      <c r="H17" s="13">
        <f t="shared" si="1"/>
        <v>140</v>
      </c>
    </row>
    <row r="18" spans="1:9" x14ac:dyDescent="0.25">
      <c r="C18" t="s">
        <v>144</v>
      </c>
      <c r="F18" s="5"/>
      <c r="G18" s="11"/>
      <c r="H18" s="13">
        <f t="shared" si="1"/>
        <v>0</v>
      </c>
    </row>
    <row r="19" spans="1:9" x14ac:dyDescent="0.25">
      <c r="D1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  <c r="I19" s="33"/>
    </row>
    <row r="20" spans="1:9" x14ac:dyDescent="0.25">
      <c r="D20" t="s">
        <v>146</v>
      </c>
      <c r="E20" s="33"/>
      <c r="F20" s="30"/>
      <c r="G20" s="34"/>
      <c r="H20" s="35" t="s">
        <v>62</v>
      </c>
      <c r="I20" s="33"/>
    </row>
    <row r="21" spans="1:9" x14ac:dyDescent="0.25">
      <c r="D21" t="s">
        <v>147</v>
      </c>
      <c r="E21" s="33"/>
      <c r="F21" s="30"/>
      <c r="G21" s="34"/>
      <c r="H21" s="35" t="s">
        <v>62</v>
      </c>
      <c r="I21" s="33"/>
    </row>
    <row r="22" spans="1:9" x14ac:dyDescent="0.25">
      <c r="D22" t="s">
        <v>31</v>
      </c>
      <c r="E22" s="33">
        <v>2</v>
      </c>
      <c r="F22" s="30" t="s">
        <v>32</v>
      </c>
      <c r="G22" s="34">
        <f>VLOOKUP($A$4,zone_lu,4)</f>
        <v>70</v>
      </c>
      <c r="H22" s="36">
        <f t="shared" si="1"/>
        <v>140</v>
      </c>
      <c r="I22" s="33"/>
    </row>
    <row r="23" spans="1:9" x14ac:dyDescent="0.25">
      <c r="E23" s="14"/>
      <c r="F23" s="15"/>
      <c r="G23" s="16"/>
      <c r="H23" s="17">
        <f>SUBTOTAL(9,H12:H22)</f>
        <v>2155</v>
      </c>
    </row>
    <row r="24" spans="1:9" x14ac:dyDescent="0.25">
      <c r="E24" s="18"/>
      <c r="F24" s="19"/>
      <c r="G24" s="20"/>
      <c r="H24" s="21"/>
    </row>
    <row r="25" spans="1:9" x14ac:dyDescent="0.25">
      <c r="C25" s="10" t="s">
        <v>38</v>
      </c>
      <c r="E25" s="18"/>
      <c r="F25" s="19"/>
      <c r="G25" s="20"/>
      <c r="H25" s="21">
        <f>SUBTOTAL(9,H6:H24)</f>
        <v>2345</v>
      </c>
    </row>
    <row r="26" spans="1:9" x14ac:dyDescent="0.25">
      <c r="F26" s="5"/>
      <c r="G26" s="11"/>
      <c r="H26" s="13">
        <f t="shared" si="1"/>
        <v>0</v>
      </c>
    </row>
    <row r="27" spans="1:9" x14ac:dyDescent="0.25">
      <c r="B27" s="10" t="s">
        <v>66</v>
      </c>
      <c r="E27" s="22">
        <f>VLOOKUP($A$4,zone_lu,8)</f>
        <v>0.18</v>
      </c>
      <c r="F27" s="5"/>
      <c r="G27" s="11"/>
      <c r="H27" s="13">
        <f>ROUND(H25*E27,0)</f>
        <v>422</v>
      </c>
    </row>
    <row r="28" spans="1:9" x14ac:dyDescent="0.25">
      <c r="F28" s="5"/>
      <c r="G28" s="11"/>
      <c r="H28" s="13">
        <f t="shared" ref="H28:H30" si="2">E28*G28</f>
        <v>0</v>
      </c>
    </row>
    <row r="29" spans="1:9" ht="15.75" thickBot="1" x14ac:dyDescent="0.3">
      <c r="B29" s="23" t="s">
        <v>39</v>
      </c>
      <c r="C29" s="23"/>
      <c r="D29" s="23"/>
      <c r="E29" s="23"/>
      <c r="F29" s="6"/>
      <c r="G29" s="24"/>
      <c r="H29" s="25">
        <f>SUBTOTAL(9,H6:H28)</f>
        <v>2767</v>
      </c>
    </row>
    <row r="30" spans="1:9" ht="15.75" thickTop="1" x14ac:dyDescent="0.25">
      <c r="E30" s="22"/>
      <c r="F30" s="5"/>
      <c r="G30" s="11"/>
      <c r="H30" s="13">
        <f t="shared" si="2"/>
        <v>0</v>
      </c>
    </row>
    <row r="31" spans="1:9" x14ac:dyDescent="0.25">
      <c r="A31" s="18"/>
      <c r="B31" s="18"/>
      <c r="C31" s="18"/>
      <c r="D31" s="18"/>
      <c r="E31" s="26"/>
      <c r="F31" s="19"/>
      <c r="G31" s="20"/>
      <c r="H31" s="21"/>
      <c r="I31" s="18"/>
    </row>
    <row r="32" spans="1:9" x14ac:dyDescent="0.25">
      <c r="A32" s="18"/>
      <c r="B32" s="18"/>
      <c r="C32" s="18"/>
      <c r="D32" s="18"/>
      <c r="E32" s="26"/>
      <c r="F32" s="19"/>
      <c r="G32" s="20"/>
      <c r="H32" s="21"/>
      <c r="I32" s="18"/>
    </row>
    <row r="33" spans="1:9" x14ac:dyDescent="0.25">
      <c r="A33" s="18"/>
      <c r="B33" s="18"/>
      <c r="C33" s="18"/>
      <c r="D33" s="18"/>
      <c r="E33" s="26"/>
      <c r="F33" s="19"/>
      <c r="G33" s="20"/>
      <c r="H33" s="21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x14ac:dyDescent="0.25">
      <c r="A35" s="18"/>
      <c r="B35" s="18"/>
      <c r="C35" s="18"/>
      <c r="D35" s="18"/>
      <c r="E35" s="18"/>
      <c r="F35" s="18"/>
      <c r="G35" s="18"/>
      <c r="H35" s="21"/>
      <c r="I35" s="18"/>
    </row>
    <row r="36" spans="1:9" x14ac:dyDescent="0.25">
      <c r="A36" s="18"/>
      <c r="B36" s="18"/>
      <c r="C36" s="18"/>
      <c r="D36" s="18"/>
      <c r="E36" s="18"/>
      <c r="F36" s="18"/>
      <c r="G36" s="18"/>
      <c r="H36" s="18"/>
      <c r="I36" s="18"/>
    </row>
  </sheetData>
  <mergeCells count="1">
    <mergeCell ref="A4:C4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L27" sqref="L27"/>
    </sheetView>
  </sheetViews>
  <sheetFormatPr defaultRowHeight="15" x14ac:dyDescent="0.25"/>
  <cols>
    <col min="1" max="3" width="3.7109375" style="10" customWidth="1"/>
    <col min="4" max="4" width="34.28515625" style="10" bestFit="1" customWidth="1"/>
    <col min="5" max="5" width="9" style="10" customWidth="1"/>
    <col min="6" max="6" width="6.7109375" style="10" customWidth="1"/>
    <col min="7" max="7" width="9.140625" style="10"/>
    <col min="8" max="8" width="9.140625" style="10" bestFit="1" customWidth="1"/>
    <col min="9" max="16384" width="9.140625" style="10"/>
  </cols>
  <sheetData>
    <row r="1" spans="1:15" x14ac:dyDescent="0.25">
      <c r="A1" s="10" t="s">
        <v>151</v>
      </c>
      <c r="O1" s="10" t="str">
        <f>A1&amp;": "&amp;A2</f>
        <v>Low-Rise Multi- Family: Retrofit</v>
      </c>
    </row>
    <row r="2" spans="1:15" x14ac:dyDescent="0.25">
      <c r="A2" s="10" t="s">
        <v>3</v>
      </c>
    </row>
    <row r="3" spans="1:15" x14ac:dyDescent="0.25">
      <c r="A3" s="10" t="s">
        <v>26</v>
      </c>
    </row>
    <row r="4" spans="1:15" x14ac:dyDescent="0.25">
      <c r="A4" s="37">
        <v>10</v>
      </c>
      <c r="B4" s="37"/>
      <c r="C4" s="37"/>
    </row>
    <row r="5" spans="1:15" x14ac:dyDescent="0.25">
      <c r="F5" s="5"/>
      <c r="G5" s="11"/>
      <c r="H5" s="12"/>
    </row>
    <row r="6" spans="1:15" x14ac:dyDescent="0.25">
      <c r="B6" s="10" t="s">
        <v>30</v>
      </c>
      <c r="F6" s="5"/>
      <c r="G6" s="11"/>
      <c r="H6" s="12"/>
    </row>
    <row r="7" spans="1:15" x14ac:dyDescent="0.25">
      <c r="C7" s="10" t="s">
        <v>44</v>
      </c>
      <c r="F7" s="5"/>
      <c r="G7" s="11"/>
      <c r="H7" s="12"/>
    </row>
    <row r="8" spans="1:15" x14ac:dyDescent="0.25">
      <c r="D8" s="10" t="s">
        <v>31</v>
      </c>
      <c r="E8" s="10">
        <v>2</v>
      </c>
      <c r="F8" s="5" t="s">
        <v>32</v>
      </c>
      <c r="G8" s="11">
        <f>VLOOKUP($A$4,zone_lu,4)</f>
        <v>70</v>
      </c>
      <c r="H8" s="13">
        <f>E8*G8</f>
        <v>140</v>
      </c>
    </row>
    <row r="9" spans="1:15" x14ac:dyDescent="0.25">
      <c r="D9" s="10" t="s">
        <v>33</v>
      </c>
      <c r="E9" s="10">
        <v>1</v>
      </c>
      <c r="F9" s="5" t="s">
        <v>34</v>
      </c>
      <c r="G9" s="11">
        <v>50</v>
      </c>
      <c r="H9" s="13">
        <f t="shared" ref="H9" si="0">E9*G9</f>
        <v>50</v>
      </c>
    </row>
    <row r="10" spans="1:15" x14ac:dyDescent="0.25">
      <c r="E10" s="14"/>
      <c r="F10" s="15"/>
      <c r="G10" s="16"/>
      <c r="H10" s="17">
        <f>SUBTOTAL(9,H6:H9)</f>
        <v>190</v>
      </c>
    </row>
    <row r="11" spans="1:15" x14ac:dyDescent="0.25">
      <c r="F11" s="5"/>
      <c r="G11" s="11"/>
      <c r="H11" s="13">
        <f t="shared" ref="H11:H26" si="1">E11*G11</f>
        <v>0</v>
      </c>
    </row>
    <row r="12" spans="1:15" x14ac:dyDescent="0.25">
      <c r="B12" s="10" t="s">
        <v>35</v>
      </c>
      <c r="F12" s="5"/>
      <c r="G12" s="11"/>
      <c r="H12" s="13">
        <f t="shared" si="1"/>
        <v>0</v>
      </c>
    </row>
    <row r="13" spans="1:15" x14ac:dyDescent="0.25">
      <c r="C13" s="10" t="s">
        <v>43</v>
      </c>
      <c r="F13" s="5"/>
      <c r="G13" s="11"/>
      <c r="H13" s="13">
        <f t="shared" si="1"/>
        <v>0</v>
      </c>
    </row>
    <row r="14" spans="1:15" x14ac:dyDescent="0.25">
      <c r="D14" s="10" t="s">
        <v>64</v>
      </c>
      <c r="E14" s="10">
        <v>1</v>
      </c>
      <c r="F14" s="5" t="s">
        <v>36</v>
      </c>
      <c r="G14" s="11">
        <v>800</v>
      </c>
      <c r="H14" s="13">
        <f t="shared" si="1"/>
        <v>800</v>
      </c>
    </row>
    <row r="15" spans="1:15" x14ac:dyDescent="0.25">
      <c r="D15" s="3" t="s">
        <v>47</v>
      </c>
      <c r="F15" s="5"/>
      <c r="G15" s="11"/>
      <c r="H15" s="13">
        <f t="shared" si="1"/>
        <v>0</v>
      </c>
    </row>
    <row r="16" spans="1:15" x14ac:dyDescent="0.25">
      <c r="D16" s="1" t="s">
        <v>37</v>
      </c>
      <c r="E16" s="10">
        <v>1</v>
      </c>
      <c r="F16" s="5" t="s">
        <v>34</v>
      </c>
      <c r="G16" s="11">
        <v>250</v>
      </c>
      <c r="H16" s="13">
        <f t="shared" si="1"/>
        <v>250</v>
      </c>
    </row>
    <row r="17" spans="1:9" x14ac:dyDescent="0.25">
      <c r="D17" s="10" t="s">
        <v>31</v>
      </c>
      <c r="E17" s="10">
        <v>2</v>
      </c>
      <c r="F17" s="5" t="s">
        <v>32</v>
      </c>
      <c r="G17" s="11">
        <f>VLOOKUP($A$4,zone_lu,4)</f>
        <v>70</v>
      </c>
      <c r="H17" s="13">
        <f t="shared" si="1"/>
        <v>140</v>
      </c>
    </row>
    <row r="18" spans="1:9" x14ac:dyDescent="0.25">
      <c r="C18" t="s">
        <v>144</v>
      </c>
      <c r="F18" s="5"/>
      <c r="G18" s="11"/>
      <c r="H18" s="13">
        <f t="shared" si="1"/>
        <v>0</v>
      </c>
    </row>
    <row r="19" spans="1:9" x14ac:dyDescent="0.25">
      <c r="D1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  <c r="I19" s="33"/>
    </row>
    <row r="20" spans="1:9" x14ac:dyDescent="0.25">
      <c r="D20" t="s">
        <v>146</v>
      </c>
      <c r="E20" s="33"/>
      <c r="F20" s="30"/>
      <c r="G20" s="34"/>
      <c r="H20" s="35" t="s">
        <v>62</v>
      </c>
      <c r="I20" s="33"/>
    </row>
    <row r="21" spans="1:9" x14ac:dyDescent="0.25">
      <c r="D21" t="s">
        <v>147</v>
      </c>
      <c r="E21" s="33"/>
      <c r="F21" s="30"/>
      <c r="G21" s="34"/>
      <c r="H21" s="35" t="s">
        <v>62</v>
      </c>
      <c r="I21" s="33"/>
    </row>
    <row r="22" spans="1:9" x14ac:dyDescent="0.25">
      <c r="D22" t="s">
        <v>31</v>
      </c>
      <c r="E22" s="33">
        <v>2</v>
      </c>
      <c r="F22" s="30" t="s">
        <v>32</v>
      </c>
      <c r="G22" s="34">
        <f>VLOOKUP($A$4,zone_lu,4)</f>
        <v>70</v>
      </c>
      <c r="H22" s="36">
        <f t="shared" si="1"/>
        <v>140</v>
      </c>
      <c r="I22" s="33"/>
    </row>
    <row r="23" spans="1:9" x14ac:dyDescent="0.25">
      <c r="E23" s="14"/>
      <c r="F23" s="15"/>
      <c r="G23" s="16"/>
      <c r="H23" s="17">
        <f>SUBTOTAL(9,H12:H22)</f>
        <v>1455</v>
      </c>
    </row>
    <row r="24" spans="1:9" x14ac:dyDescent="0.25">
      <c r="E24" s="18"/>
      <c r="F24" s="19"/>
      <c r="G24" s="20"/>
      <c r="H24" s="21"/>
    </row>
    <row r="25" spans="1:9" x14ac:dyDescent="0.25">
      <c r="C25" s="10" t="s">
        <v>38</v>
      </c>
      <c r="E25" s="18"/>
      <c r="F25" s="19"/>
      <c r="G25" s="20"/>
      <c r="H25" s="21">
        <f>SUBTOTAL(9,H6:H24)</f>
        <v>1645</v>
      </c>
    </row>
    <row r="26" spans="1:9" x14ac:dyDescent="0.25">
      <c r="F26" s="5"/>
      <c r="G26" s="11"/>
      <c r="H26" s="13">
        <f t="shared" si="1"/>
        <v>0</v>
      </c>
    </row>
    <row r="27" spans="1:9" x14ac:dyDescent="0.25">
      <c r="B27" s="10" t="s">
        <v>66</v>
      </c>
      <c r="E27" s="22">
        <f>VLOOKUP($A$4,zone_lu,8)</f>
        <v>0.18</v>
      </c>
      <c r="F27" s="5"/>
      <c r="G27" s="11"/>
      <c r="H27" s="13">
        <f>ROUND(H25*E27,0)</f>
        <v>296</v>
      </c>
    </row>
    <row r="28" spans="1:9" x14ac:dyDescent="0.25">
      <c r="F28" s="5"/>
      <c r="G28" s="11"/>
      <c r="H28" s="13">
        <f t="shared" ref="H28:H30" si="2">E28*G28</f>
        <v>0</v>
      </c>
    </row>
    <row r="29" spans="1:9" ht="15.75" thickBot="1" x14ac:dyDescent="0.3">
      <c r="B29" s="23" t="s">
        <v>39</v>
      </c>
      <c r="C29" s="23"/>
      <c r="D29" s="23"/>
      <c r="E29" s="23"/>
      <c r="F29" s="6"/>
      <c r="G29" s="24"/>
      <c r="H29" s="25">
        <f>SUBTOTAL(9,H6:H28)</f>
        <v>1941</v>
      </c>
    </row>
    <row r="30" spans="1:9" ht="15.75" thickTop="1" x14ac:dyDescent="0.25">
      <c r="E30" s="22"/>
      <c r="F30" s="5"/>
      <c r="G30" s="11"/>
      <c r="H30" s="13">
        <f t="shared" si="2"/>
        <v>0</v>
      </c>
    </row>
    <row r="31" spans="1:9" x14ac:dyDescent="0.25">
      <c r="A31" s="18"/>
      <c r="B31" s="18"/>
      <c r="C31" s="18"/>
      <c r="D31" s="18"/>
      <c r="E31" s="26"/>
      <c r="F31" s="19"/>
      <c r="G31" s="20"/>
      <c r="H31" s="21"/>
      <c r="I31" s="18"/>
    </row>
    <row r="32" spans="1:9" x14ac:dyDescent="0.25">
      <c r="A32" s="18"/>
      <c r="B32" s="18"/>
      <c r="C32" s="18"/>
      <c r="D32" s="18"/>
      <c r="E32" s="26"/>
      <c r="F32" s="19"/>
      <c r="G32" s="20"/>
      <c r="H32" s="21"/>
      <c r="I32" s="18"/>
    </row>
    <row r="33" spans="1:9" x14ac:dyDescent="0.25">
      <c r="A33" s="18"/>
      <c r="B33" s="18"/>
      <c r="C33" s="18"/>
      <c r="D33" s="18"/>
      <c r="E33" s="26"/>
      <c r="F33" s="19"/>
      <c r="G33" s="20"/>
      <c r="H33" s="21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x14ac:dyDescent="0.25">
      <c r="A35" s="18"/>
      <c r="B35" s="18"/>
      <c r="C35" s="18"/>
      <c r="D35" s="18"/>
      <c r="E35" s="18"/>
      <c r="F35" s="18"/>
      <c r="G35" s="18"/>
      <c r="H35" s="21"/>
      <c r="I35" s="18"/>
    </row>
    <row r="36" spans="1:9" x14ac:dyDescent="0.25">
      <c r="A36" s="18"/>
      <c r="B36" s="18"/>
      <c r="C36" s="18"/>
      <c r="D36" s="18"/>
      <c r="E36" s="18"/>
      <c r="F36" s="18"/>
      <c r="G36" s="18"/>
      <c r="H36" s="18"/>
      <c r="I36" s="18"/>
    </row>
  </sheetData>
  <mergeCells count="1">
    <mergeCell ref="A4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9"/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ht="14.45" x14ac:dyDescent="0.3">
      <c r="A2" s="33" t="s">
        <v>4</v>
      </c>
    </row>
    <row r="3" spans="1:15" ht="14.45" x14ac:dyDescent="0.3">
      <c r="A3" s="33" t="s">
        <v>27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750</v>
      </c>
      <c r="H14" s="36">
        <f t="shared" si="1"/>
        <v>750</v>
      </c>
    </row>
    <row r="15" spans="1:15" x14ac:dyDescent="0.25">
      <c r="D15" s="3" t="s">
        <v>150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F19" s="30"/>
      <c r="G19" s="34"/>
      <c r="H19" s="35" t="s">
        <v>28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28</v>
      </c>
    </row>
    <row r="22" spans="1:9" x14ac:dyDescent="0.25">
      <c r="D22" s="29" t="s">
        <v>31</v>
      </c>
      <c r="F22" s="30"/>
      <c r="G22" s="34"/>
      <c r="H22" s="35" t="s">
        <v>28</v>
      </c>
    </row>
    <row r="23" spans="1:9" x14ac:dyDescent="0.25">
      <c r="E23" s="40"/>
      <c r="F23" s="41"/>
      <c r="G23" s="42"/>
      <c r="H23" s="43">
        <f>SUBTOTAL(9,H12:H22)</f>
        <v>1040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1280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230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1510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L27" sqref="L27"/>
    </sheetView>
  </sheetViews>
  <sheetFormatPr defaultRowHeight="15" x14ac:dyDescent="0.25"/>
  <cols>
    <col min="1" max="3" width="3.7109375" style="10" customWidth="1"/>
    <col min="4" max="4" width="34.28515625" style="10" bestFit="1" customWidth="1"/>
    <col min="5" max="5" width="9" style="10" customWidth="1"/>
    <col min="6" max="6" width="6.7109375" style="10" customWidth="1"/>
    <col min="7" max="7" width="9.140625" style="10"/>
    <col min="8" max="8" width="9.140625" style="10" bestFit="1" customWidth="1"/>
    <col min="9" max="16384" width="9.140625" style="10"/>
  </cols>
  <sheetData>
    <row r="1" spans="1:15" x14ac:dyDescent="0.25">
      <c r="A1" s="10" t="s">
        <v>151</v>
      </c>
      <c r="O1" s="10" t="str">
        <f>A1&amp;": "&amp;A2</f>
        <v>Low-Rise Multi- Family: New Construction</v>
      </c>
    </row>
    <row r="2" spans="1:15" x14ac:dyDescent="0.25">
      <c r="A2" s="10" t="s">
        <v>4</v>
      </c>
    </row>
    <row r="3" spans="1:15" x14ac:dyDescent="0.25">
      <c r="A3" s="10" t="s">
        <v>27</v>
      </c>
    </row>
    <row r="4" spans="1:15" x14ac:dyDescent="0.25">
      <c r="A4" s="37">
        <v>12</v>
      </c>
      <c r="B4" s="37"/>
      <c r="C4" s="37"/>
    </row>
    <row r="5" spans="1:15" x14ac:dyDescent="0.25">
      <c r="F5" s="5"/>
      <c r="G5" s="11"/>
      <c r="H5" s="12"/>
    </row>
    <row r="6" spans="1:15" x14ac:dyDescent="0.25">
      <c r="B6" s="10" t="s">
        <v>30</v>
      </c>
      <c r="F6" s="5"/>
      <c r="G6" s="11"/>
      <c r="H6" s="12"/>
    </row>
    <row r="7" spans="1:15" x14ac:dyDescent="0.25">
      <c r="C7" s="10" t="s">
        <v>44</v>
      </c>
      <c r="F7" s="5"/>
      <c r="G7" s="11"/>
      <c r="H7" s="27" t="s">
        <v>62</v>
      </c>
    </row>
    <row r="8" spans="1:15" x14ac:dyDescent="0.25">
      <c r="D8" s="10" t="s">
        <v>31</v>
      </c>
      <c r="F8" s="5"/>
      <c r="G8" s="11"/>
      <c r="H8" s="13"/>
    </row>
    <row r="9" spans="1:15" x14ac:dyDescent="0.25">
      <c r="D9" s="10" t="s">
        <v>33</v>
      </c>
      <c r="F9" s="5"/>
      <c r="G9" s="13"/>
      <c r="H9" s="13"/>
    </row>
    <row r="10" spans="1:15" x14ac:dyDescent="0.25">
      <c r="E10" s="14"/>
      <c r="F10" s="15"/>
      <c r="G10" s="16"/>
      <c r="H10" s="17">
        <f>SUBTOTAL(9,H6:H9)</f>
        <v>0</v>
      </c>
    </row>
    <row r="11" spans="1:15" x14ac:dyDescent="0.25">
      <c r="F11" s="5"/>
      <c r="G11" s="11"/>
      <c r="H11" s="13">
        <f t="shared" ref="H11:H26" si="0">E11*G11</f>
        <v>0</v>
      </c>
    </row>
    <row r="12" spans="1:15" x14ac:dyDescent="0.25">
      <c r="B12" s="10" t="s">
        <v>35</v>
      </c>
      <c r="F12" s="5"/>
      <c r="G12" s="11"/>
      <c r="H12" s="13">
        <f t="shared" si="0"/>
        <v>0</v>
      </c>
    </row>
    <row r="13" spans="1:15" x14ac:dyDescent="0.25">
      <c r="C13" s="10" t="s">
        <v>43</v>
      </c>
      <c r="F13" s="5"/>
      <c r="G13" s="11"/>
      <c r="H13" s="13">
        <f t="shared" si="0"/>
        <v>0</v>
      </c>
    </row>
    <row r="14" spans="1:15" x14ac:dyDescent="0.25">
      <c r="D14" s="10" t="s">
        <v>64</v>
      </c>
      <c r="E14" s="10">
        <v>1</v>
      </c>
      <c r="F14" s="5" t="s">
        <v>36</v>
      </c>
      <c r="G14" s="11">
        <v>850</v>
      </c>
      <c r="H14" s="13">
        <f t="shared" si="0"/>
        <v>850</v>
      </c>
    </row>
    <row r="15" spans="1:15" x14ac:dyDescent="0.25">
      <c r="D15" s="3" t="s">
        <v>45</v>
      </c>
      <c r="F15" s="5"/>
      <c r="G15" s="11"/>
      <c r="H15" s="13">
        <f t="shared" si="0"/>
        <v>0</v>
      </c>
    </row>
    <row r="16" spans="1:15" x14ac:dyDescent="0.25">
      <c r="D16" s="1" t="s">
        <v>37</v>
      </c>
      <c r="E16" s="10">
        <v>1</v>
      </c>
      <c r="F16" s="5" t="s">
        <v>34</v>
      </c>
      <c r="G16" s="11">
        <v>250</v>
      </c>
      <c r="H16" s="13">
        <f t="shared" si="0"/>
        <v>250</v>
      </c>
    </row>
    <row r="17" spans="1:9" x14ac:dyDescent="0.25">
      <c r="D17" s="10" t="s">
        <v>31</v>
      </c>
      <c r="E17" s="10">
        <v>2</v>
      </c>
      <c r="F17" s="5" t="s">
        <v>32</v>
      </c>
      <c r="G17" s="11">
        <f>VLOOKUP($A$4,zone_lu,4)</f>
        <v>65</v>
      </c>
      <c r="H17" s="13">
        <f t="shared" si="0"/>
        <v>130</v>
      </c>
    </row>
    <row r="18" spans="1:9" x14ac:dyDescent="0.25">
      <c r="C18" t="s">
        <v>144</v>
      </c>
      <c r="F18" s="5"/>
      <c r="G18" s="11"/>
      <c r="H18" s="13">
        <f t="shared" si="0"/>
        <v>0</v>
      </c>
    </row>
    <row r="19" spans="1:9" x14ac:dyDescent="0.25">
      <c r="D19" t="s">
        <v>145</v>
      </c>
      <c r="E19" s="29">
        <v>1</v>
      </c>
      <c r="F19" s="30" t="s">
        <v>36</v>
      </c>
      <c r="G19" s="31">
        <v>75</v>
      </c>
      <c r="H19" s="32">
        <f t="shared" si="0"/>
        <v>75</v>
      </c>
      <c r="I19" s="33"/>
    </row>
    <row r="20" spans="1:9" x14ac:dyDescent="0.25">
      <c r="D20" t="s">
        <v>146</v>
      </c>
      <c r="E20" s="33"/>
      <c r="F20" s="30"/>
      <c r="G20" s="34"/>
      <c r="H20" s="35" t="s">
        <v>62</v>
      </c>
      <c r="I20" s="33"/>
    </row>
    <row r="21" spans="1:9" x14ac:dyDescent="0.25">
      <c r="D21" t="s">
        <v>147</v>
      </c>
      <c r="E21" s="29">
        <v>20</v>
      </c>
      <c r="F21" s="30" t="s">
        <v>148</v>
      </c>
      <c r="G21" s="31">
        <v>3</v>
      </c>
      <c r="H21" s="32">
        <f t="shared" si="0"/>
        <v>60</v>
      </c>
      <c r="I21" s="33"/>
    </row>
    <row r="22" spans="1:9" x14ac:dyDescent="0.25">
      <c r="D22" t="s">
        <v>31</v>
      </c>
      <c r="E22" s="33">
        <v>4</v>
      </c>
      <c r="F22" s="30" t="s">
        <v>32</v>
      </c>
      <c r="G22" s="34">
        <f>VLOOKUP($A$4,zone_lu,4)</f>
        <v>65</v>
      </c>
      <c r="H22" s="36">
        <f t="shared" si="0"/>
        <v>260</v>
      </c>
      <c r="I22" s="33"/>
    </row>
    <row r="23" spans="1:9" x14ac:dyDescent="0.25">
      <c r="E23" s="14"/>
      <c r="F23" s="15"/>
      <c r="G23" s="16"/>
      <c r="H23" s="17">
        <f>SUBTOTAL(9,H12:H22)</f>
        <v>1625</v>
      </c>
    </row>
    <row r="24" spans="1:9" x14ac:dyDescent="0.25">
      <c r="E24" s="18"/>
      <c r="F24" s="19"/>
      <c r="G24" s="20"/>
      <c r="H24" s="21"/>
    </row>
    <row r="25" spans="1:9" x14ac:dyDescent="0.25">
      <c r="C25" s="10" t="s">
        <v>38</v>
      </c>
      <c r="E25" s="18"/>
      <c r="F25" s="19"/>
      <c r="G25" s="20"/>
      <c r="H25" s="21">
        <f>SUBTOTAL(9,H6:H24)</f>
        <v>1625</v>
      </c>
    </row>
    <row r="26" spans="1:9" x14ac:dyDescent="0.25">
      <c r="F26" s="5"/>
      <c r="G26" s="11"/>
      <c r="H26" s="13">
        <f t="shared" si="0"/>
        <v>0</v>
      </c>
    </row>
    <row r="27" spans="1:9" x14ac:dyDescent="0.25">
      <c r="B27" s="10" t="s">
        <v>66</v>
      </c>
      <c r="E27" s="22">
        <f>VLOOKUP($A$4,zone_lu,8)</f>
        <v>0.18</v>
      </c>
      <c r="F27" s="5"/>
      <c r="G27" s="11"/>
      <c r="H27" s="13">
        <f>ROUND(H25*E27,0)</f>
        <v>293</v>
      </c>
    </row>
    <row r="28" spans="1:9" x14ac:dyDescent="0.25">
      <c r="F28" s="5"/>
      <c r="G28" s="11"/>
      <c r="H28" s="13">
        <f t="shared" ref="H28:H30" si="1">E28*G28</f>
        <v>0</v>
      </c>
    </row>
    <row r="29" spans="1:9" ht="15.75" thickBot="1" x14ac:dyDescent="0.3">
      <c r="B29" s="23" t="s">
        <v>39</v>
      </c>
      <c r="C29" s="23"/>
      <c r="D29" s="23"/>
      <c r="E29" s="23"/>
      <c r="F29" s="6"/>
      <c r="G29" s="24"/>
      <c r="H29" s="25">
        <f>SUBTOTAL(9,H6:H28)</f>
        <v>1918</v>
      </c>
    </row>
    <row r="30" spans="1:9" ht="15.75" thickTop="1" x14ac:dyDescent="0.25">
      <c r="E30" s="22"/>
      <c r="F30" s="5"/>
      <c r="G30" s="11"/>
      <c r="H30" s="13">
        <f t="shared" si="1"/>
        <v>0</v>
      </c>
    </row>
    <row r="31" spans="1:9" x14ac:dyDescent="0.25">
      <c r="A31" s="18"/>
      <c r="B31" s="18"/>
      <c r="C31" s="18"/>
      <c r="D31" s="18"/>
      <c r="E31" s="26"/>
      <c r="F31" s="19"/>
      <c r="G31" s="20"/>
      <c r="H31" s="21"/>
      <c r="I31" s="18"/>
    </row>
    <row r="32" spans="1:9" x14ac:dyDescent="0.25">
      <c r="A32" s="18"/>
      <c r="B32" s="18"/>
      <c r="C32" s="18"/>
      <c r="D32" s="18"/>
      <c r="E32" s="26"/>
      <c r="F32" s="19"/>
      <c r="G32" s="20"/>
      <c r="H32" s="21"/>
      <c r="I32" s="18"/>
    </row>
    <row r="33" spans="1:9" x14ac:dyDescent="0.25">
      <c r="A33" s="18"/>
      <c r="B33" s="18"/>
      <c r="C33" s="18"/>
      <c r="D33" s="18"/>
      <c r="E33" s="26"/>
      <c r="F33" s="19"/>
      <c r="G33" s="20"/>
      <c r="H33" s="21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x14ac:dyDescent="0.25">
      <c r="A35" s="18"/>
      <c r="B35" s="18"/>
      <c r="C35" s="18"/>
      <c r="D35" s="18"/>
      <c r="E35" s="18"/>
      <c r="F35" s="18"/>
      <c r="G35" s="18"/>
      <c r="H35" s="21"/>
      <c r="I35" s="18"/>
    </row>
    <row r="36" spans="1:9" x14ac:dyDescent="0.25">
      <c r="A36" s="18"/>
      <c r="B36" s="18"/>
      <c r="C36" s="18"/>
      <c r="D36" s="18"/>
      <c r="E36" s="18"/>
      <c r="F36" s="18"/>
      <c r="G36" s="18"/>
      <c r="H36" s="18"/>
      <c r="I36" s="18"/>
    </row>
  </sheetData>
  <mergeCells count="1">
    <mergeCell ref="A4:C4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L27" sqref="L27"/>
    </sheetView>
  </sheetViews>
  <sheetFormatPr defaultRowHeight="15" x14ac:dyDescent="0.25"/>
  <cols>
    <col min="1" max="3" width="3.7109375" style="10" customWidth="1"/>
    <col min="4" max="4" width="34.28515625" style="10" bestFit="1" customWidth="1"/>
    <col min="5" max="5" width="9" style="10" customWidth="1"/>
    <col min="6" max="6" width="6.7109375" style="10" customWidth="1"/>
    <col min="7" max="7" width="9.140625" style="10"/>
    <col min="8" max="8" width="9.140625" style="10" bestFit="1" customWidth="1"/>
    <col min="9" max="16384" width="9.140625" style="10"/>
  </cols>
  <sheetData>
    <row r="1" spans="1:15" x14ac:dyDescent="0.25">
      <c r="A1" s="10" t="s">
        <v>151</v>
      </c>
      <c r="O1" s="10" t="str">
        <f>A1&amp;": "&amp;A2</f>
        <v>Low-Rise Multi- Family: New Construction</v>
      </c>
    </row>
    <row r="2" spans="1:15" x14ac:dyDescent="0.25">
      <c r="A2" s="10" t="s">
        <v>4</v>
      </c>
    </row>
    <row r="3" spans="1:15" x14ac:dyDescent="0.25">
      <c r="A3" s="10" t="s">
        <v>26</v>
      </c>
    </row>
    <row r="4" spans="1:15" x14ac:dyDescent="0.25">
      <c r="A4" s="37">
        <v>12</v>
      </c>
      <c r="B4" s="37"/>
      <c r="C4" s="37"/>
    </row>
    <row r="5" spans="1:15" x14ac:dyDescent="0.25">
      <c r="F5" s="5"/>
      <c r="G5" s="11"/>
      <c r="H5" s="12"/>
    </row>
    <row r="6" spans="1:15" x14ac:dyDescent="0.25">
      <c r="B6" s="10" t="s">
        <v>30</v>
      </c>
      <c r="F6" s="5"/>
      <c r="G6" s="11"/>
      <c r="H6" s="12"/>
    </row>
    <row r="7" spans="1:15" x14ac:dyDescent="0.25">
      <c r="C7" s="10" t="s">
        <v>44</v>
      </c>
      <c r="F7" s="5"/>
      <c r="G7" s="11"/>
      <c r="H7" s="27" t="s">
        <v>62</v>
      </c>
    </row>
    <row r="8" spans="1:15" x14ac:dyDescent="0.25">
      <c r="D8" s="10" t="s">
        <v>31</v>
      </c>
      <c r="F8" s="5"/>
      <c r="G8" s="11"/>
      <c r="H8" s="13"/>
    </row>
    <row r="9" spans="1:15" x14ac:dyDescent="0.25">
      <c r="D9" s="10" t="s">
        <v>33</v>
      </c>
      <c r="F9" s="5"/>
      <c r="G9" s="13"/>
      <c r="H9" s="13"/>
    </row>
    <row r="10" spans="1:15" x14ac:dyDescent="0.25">
      <c r="E10" s="14"/>
      <c r="F10" s="15"/>
      <c r="G10" s="16"/>
      <c r="H10" s="17">
        <f>SUBTOTAL(9,H6:H9)</f>
        <v>0</v>
      </c>
    </row>
    <row r="11" spans="1:15" x14ac:dyDescent="0.25">
      <c r="F11" s="5"/>
      <c r="G11" s="11"/>
      <c r="H11" s="13">
        <f t="shared" ref="H11:H26" si="0">E11*G11</f>
        <v>0</v>
      </c>
    </row>
    <row r="12" spans="1:15" x14ac:dyDescent="0.25">
      <c r="B12" s="10" t="s">
        <v>35</v>
      </c>
      <c r="F12" s="5"/>
      <c r="G12" s="11"/>
      <c r="H12" s="13">
        <f t="shared" si="0"/>
        <v>0</v>
      </c>
    </row>
    <row r="13" spans="1:15" x14ac:dyDescent="0.25">
      <c r="C13" s="10" t="s">
        <v>43</v>
      </c>
      <c r="F13" s="5"/>
      <c r="G13" s="11"/>
      <c r="H13" s="13">
        <f t="shared" si="0"/>
        <v>0</v>
      </c>
    </row>
    <row r="14" spans="1:15" x14ac:dyDescent="0.25">
      <c r="D14" s="10" t="s">
        <v>64</v>
      </c>
      <c r="E14" s="10">
        <v>1</v>
      </c>
      <c r="F14" s="5" t="s">
        <v>36</v>
      </c>
      <c r="G14" s="11">
        <v>1500</v>
      </c>
      <c r="H14" s="13">
        <f t="shared" si="0"/>
        <v>1500</v>
      </c>
    </row>
    <row r="15" spans="1:15" x14ac:dyDescent="0.25">
      <c r="D15" s="3" t="s">
        <v>46</v>
      </c>
      <c r="F15" s="5"/>
      <c r="G15" s="11"/>
      <c r="H15" s="13">
        <f t="shared" si="0"/>
        <v>0</v>
      </c>
    </row>
    <row r="16" spans="1:15" x14ac:dyDescent="0.25">
      <c r="D16" s="1" t="s">
        <v>37</v>
      </c>
      <c r="E16" s="10">
        <v>1</v>
      </c>
      <c r="F16" s="5" t="s">
        <v>34</v>
      </c>
      <c r="G16" s="11">
        <v>250</v>
      </c>
      <c r="H16" s="13">
        <f t="shared" si="0"/>
        <v>250</v>
      </c>
    </row>
    <row r="17" spans="1:9" x14ac:dyDescent="0.25">
      <c r="D17" s="10" t="s">
        <v>31</v>
      </c>
      <c r="E17" s="10">
        <v>2</v>
      </c>
      <c r="F17" s="5" t="s">
        <v>32</v>
      </c>
      <c r="G17" s="11">
        <f>VLOOKUP($A$4,zone_lu,4)</f>
        <v>65</v>
      </c>
      <c r="H17" s="13">
        <f t="shared" si="0"/>
        <v>130</v>
      </c>
    </row>
    <row r="18" spans="1:9" x14ac:dyDescent="0.25">
      <c r="C18" t="s">
        <v>144</v>
      </c>
      <c r="F18" s="5"/>
      <c r="G18" s="11"/>
      <c r="H18" s="13">
        <f t="shared" si="0"/>
        <v>0</v>
      </c>
    </row>
    <row r="19" spans="1:9" x14ac:dyDescent="0.25">
      <c r="D1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  <c r="I19" s="33"/>
    </row>
    <row r="20" spans="1:9" x14ac:dyDescent="0.25">
      <c r="D20" t="s">
        <v>146</v>
      </c>
      <c r="E20" s="33"/>
      <c r="F20" s="30"/>
      <c r="G20" s="34"/>
      <c r="H20" s="35" t="s">
        <v>62</v>
      </c>
      <c r="I20" s="33"/>
    </row>
    <row r="21" spans="1:9" x14ac:dyDescent="0.25">
      <c r="D21" t="s">
        <v>147</v>
      </c>
      <c r="E21" s="33"/>
      <c r="F21" s="30"/>
      <c r="G21" s="34"/>
      <c r="H21" s="35" t="s">
        <v>62</v>
      </c>
      <c r="I21" s="33"/>
    </row>
    <row r="22" spans="1:9" x14ac:dyDescent="0.25">
      <c r="D22" t="s">
        <v>31</v>
      </c>
      <c r="E22" s="33">
        <v>2</v>
      </c>
      <c r="F22" s="30" t="s">
        <v>32</v>
      </c>
      <c r="G22" s="34">
        <f>VLOOKUP($A$4,zone_lu,4)</f>
        <v>65</v>
      </c>
      <c r="H22" s="36">
        <f t="shared" si="0"/>
        <v>130</v>
      </c>
      <c r="I22" s="33"/>
    </row>
    <row r="23" spans="1:9" x14ac:dyDescent="0.25">
      <c r="E23" s="14"/>
      <c r="F23" s="15"/>
      <c r="G23" s="16"/>
      <c r="H23" s="17">
        <f>SUBTOTAL(9,H12:H22)</f>
        <v>2135</v>
      </c>
    </row>
    <row r="24" spans="1:9" x14ac:dyDescent="0.25">
      <c r="E24" s="18"/>
      <c r="F24" s="19"/>
      <c r="G24" s="20"/>
      <c r="H24" s="21"/>
    </row>
    <row r="25" spans="1:9" x14ac:dyDescent="0.25">
      <c r="C25" s="10" t="s">
        <v>38</v>
      </c>
      <c r="E25" s="18"/>
      <c r="F25" s="19"/>
      <c r="G25" s="20"/>
      <c r="H25" s="21">
        <f>SUBTOTAL(9,H6:H24)</f>
        <v>2135</v>
      </c>
    </row>
    <row r="26" spans="1:9" x14ac:dyDescent="0.25">
      <c r="F26" s="5"/>
      <c r="G26" s="11"/>
      <c r="H26" s="13">
        <f t="shared" si="0"/>
        <v>0</v>
      </c>
    </row>
    <row r="27" spans="1:9" x14ac:dyDescent="0.25">
      <c r="B27" s="10" t="s">
        <v>66</v>
      </c>
      <c r="E27" s="22">
        <f>VLOOKUP($A$4,zone_lu,8)</f>
        <v>0.18</v>
      </c>
      <c r="F27" s="5"/>
      <c r="G27" s="11"/>
      <c r="H27" s="13">
        <f>ROUND(H25*E27,0)</f>
        <v>384</v>
      </c>
    </row>
    <row r="28" spans="1:9" x14ac:dyDescent="0.25">
      <c r="F28" s="5"/>
      <c r="G28" s="11"/>
      <c r="H28" s="13">
        <f t="shared" ref="H28:H30" si="1">E28*G28</f>
        <v>0</v>
      </c>
    </row>
    <row r="29" spans="1:9" ht="15.75" thickBot="1" x14ac:dyDescent="0.3">
      <c r="B29" s="23" t="s">
        <v>39</v>
      </c>
      <c r="C29" s="23"/>
      <c r="D29" s="23"/>
      <c r="E29" s="23"/>
      <c r="F29" s="6"/>
      <c r="G29" s="24"/>
      <c r="H29" s="25">
        <f>SUBTOTAL(9,H6:H28)</f>
        <v>2519</v>
      </c>
    </row>
    <row r="30" spans="1:9" ht="15.75" thickTop="1" x14ac:dyDescent="0.25">
      <c r="E30" s="22"/>
      <c r="F30" s="5"/>
      <c r="G30" s="11"/>
      <c r="H30" s="13">
        <f t="shared" si="1"/>
        <v>0</v>
      </c>
    </row>
    <row r="31" spans="1:9" x14ac:dyDescent="0.25">
      <c r="A31" s="18"/>
      <c r="B31" s="18"/>
      <c r="C31" s="18"/>
      <c r="D31" s="18"/>
      <c r="E31" s="26"/>
      <c r="F31" s="19"/>
      <c r="G31" s="20"/>
      <c r="H31" s="21"/>
      <c r="I31" s="18"/>
    </row>
    <row r="32" spans="1:9" x14ac:dyDescent="0.25">
      <c r="A32" s="18"/>
      <c r="B32" s="18"/>
      <c r="C32" s="18"/>
      <c r="D32" s="18"/>
      <c r="E32" s="26"/>
      <c r="F32" s="19"/>
      <c r="G32" s="20"/>
      <c r="H32" s="21"/>
      <c r="I32" s="18"/>
    </row>
    <row r="33" spans="1:9" x14ac:dyDescent="0.25">
      <c r="A33" s="18"/>
      <c r="B33" s="18"/>
      <c r="C33" s="18"/>
      <c r="D33" s="18"/>
      <c r="E33" s="26"/>
      <c r="F33" s="19"/>
      <c r="G33" s="20"/>
      <c r="H33" s="21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x14ac:dyDescent="0.25">
      <c r="A35" s="18"/>
      <c r="B35" s="18"/>
      <c r="C35" s="18"/>
      <c r="D35" s="18"/>
      <c r="E35" s="18"/>
      <c r="F35" s="18"/>
      <c r="G35" s="18"/>
      <c r="H35" s="21"/>
      <c r="I35" s="18"/>
    </row>
    <row r="36" spans="1:9" x14ac:dyDescent="0.25">
      <c r="A36" s="18"/>
      <c r="B36" s="18"/>
      <c r="C36" s="18"/>
      <c r="D36" s="18"/>
      <c r="E36" s="18"/>
      <c r="F36" s="18"/>
      <c r="G36" s="18"/>
      <c r="H36" s="18"/>
      <c r="I36" s="18"/>
    </row>
  </sheetData>
  <mergeCells count="1">
    <mergeCell ref="A4:C4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L27" sqref="L27"/>
    </sheetView>
  </sheetViews>
  <sheetFormatPr defaultRowHeight="15" x14ac:dyDescent="0.25"/>
  <cols>
    <col min="1" max="3" width="3.7109375" style="10" customWidth="1"/>
    <col min="4" max="4" width="34.28515625" style="10" bestFit="1" customWidth="1"/>
    <col min="5" max="5" width="9" style="10" customWidth="1"/>
    <col min="6" max="6" width="6.7109375" style="10" customWidth="1"/>
    <col min="7" max="7" width="9.140625" style="10"/>
    <col min="8" max="8" width="9.140625" style="10" bestFit="1" customWidth="1"/>
    <col min="9" max="16384" width="9.140625" style="10"/>
  </cols>
  <sheetData>
    <row r="1" spans="1:15" x14ac:dyDescent="0.25">
      <c r="A1" s="10" t="s">
        <v>151</v>
      </c>
      <c r="O1" s="10" t="str">
        <f>A1&amp;": "&amp;A2</f>
        <v>Low-Rise Multi- Family: New Construction</v>
      </c>
    </row>
    <row r="2" spans="1:15" x14ac:dyDescent="0.25">
      <c r="A2" s="10" t="s">
        <v>4</v>
      </c>
    </row>
    <row r="3" spans="1:15" x14ac:dyDescent="0.25">
      <c r="A3" s="10" t="s">
        <v>26</v>
      </c>
    </row>
    <row r="4" spans="1:15" x14ac:dyDescent="0.25">
      <c r="A4" s="37">
        <v>12</v>
      </c>
      <c r="B4" s="37"/>
      <c r="C4" s="37"/>
    </row>
    <row r="5" spans="1:15" x14ac:dyDescent="0.25">
      <c r="F5" s="5"/>
      <c r="G5" s="11"/>
      <c r="H5" s="12"/>
    </row>
    <row r="6" spans="1:15" x14ac:dyDescent="0.25">
      <c r="B6" s="10" t="s">
        <v>30</v>
      </c>
      <c r="F6" s="5"/>
      <c r="G6" s="11"/>
      <c r="H6" s="12"/>
    </row>
    <row r="7" spans="1:15" x14ac:dyDescent="0.25">
      <c r="C7" s="10" t="s">
        <v>44</v>
      </c>
      <c r="F7" s="5"/>
      <c r="G7" s="11"/>
      <c r="H7" s="27" t="s">
        <v>62</v>
      </c>
    </row>
    <row r="8" spans="1:15" x14ac:dyDescent="0.25">
      <c r="D8" s="10" t="s">
        <v>31</v>
      </c>
      <c r="F8" s="5"/>
      <c r="G8" s="11"/>
      <c r="H8" s="13"/>
    </row>
    <row r="9" spans="1:15" x14ac:dyDescent="0.25">
      <c r="D9" s="10" t="s">
        <v>33</v>
      </c>
      <c r="F9" s="5"/>
      <c r="G9" s="13"/>
      <c r="H9" s="13"/>
    </row>
    <row r="10" spans="1:15" x14ac:dyDescent="0.25">
      <c r="E10" s="14"/>
      <c r="F10" s="15"/>
      <c r="G10" s="16"/>
      <c r="H10" s="17">
        <f>SUBTOTAL(9,H6:H9)</f>
        <v>0</v>
      </c>
    </row>
    <row r="11" spans="1:15" x14ac:dyDescent="0.25">
      <c r="F11" s="5"/>
      <c r="G11" s="11"/>
      <c r="H11" s="13">
        <f t="shared" ref="H11:H26" si="0">E11*G11</f>
        <v>0</v>
      </c>
    </row>
    <row r="12" spans="1:15" x14ac:dyDescent="0.25">
      <c r="B12" s="10" t="s">
        <v>35</v>
      </c>
      <c r="F12" s="5"/>
      <c r="G12" s="11"/>
      <c r="H12" s="13">
        <f t="shared" si="0"/>
        <v>0</v>
      </c>
    </row>
    <row r="13" spans="1:15" x14ac:dyDescent="0.25">
      <c r="C13" s="10" t="s">
        <v>43</v>
      </c>
      <c r="F13" s="5"/>
      <c r="G13" s="11"/>
      <c r="H13" s="13">
        <f t="shared" si="0"/>
        <v>0</v>
      </c>
    </row>
    <row r="14" spans="1:15" x14ac:dyDescent="0.25">
      <c r="D14" s="10" t="s">
        <v>64</v>
      </c>
      <c r="E14" s="10">
        <v>1</v>
      </c>
      <c r="F14" s="5" t="s">
        <v>36</v>
      </c>
      <c r="G14" s="11">
        <v>800</v>
      </c>
      <c r="H14" s="13">
        <f t="shared" si="0"/>
        <v>800</v>
      </c>
    </row>
    <row r="15" spans="1:15" x14ac:dyDescent="0.25">
      <c r="D15" s="3" t="s">
        <v>47</v>
      </c>
      <c r="F15" s="5"/>
      <c r="G15" s="11"/>
      <c r="H15" s="13">
        <f t="shared" si="0"/>
        <v>0</v>
      </c>
    </row>
    <row r="16" spans="1:15" x14ac:dyDescent="0.25">
      <c r="D16" s="1" t="s">
        <v>37</v>
      </c>
      <c r="E16" s="10">
        <v>1</v>
      </c>
      <c r="F16" s="5" t="s">
        <v>34</v>
      </c>
      <c r="G16" s="11">
        <v>250</v>
      </c>
      <c r="H16" s="13">
        <f t="shared" si="0"/>
        <v>250</v>
      </c>
    </row>
    <row r="17" spans="1:9" x14ac:dyDescent="0.25">
      <c r="D17" s="10" t="s">
        <v>31</v>
      </c>
      <c r="E17" s="10">
        <v>2</v>
      </c>
      <c r="F17" s="5" t="s">
        <v>32</v>
      </c>
      <c r="G17" s="11">
        <f>VLOOKUP($A$4,zone_lu,4)</f>
        <v>65</v>
      </c>
      <c r="H17" s="13">
        <f t="shared" si="0"/>
        <v>130</v>
      </c>
    </row>
    <row r="18" spans="1:9" x14ac:dyDescent="0.25">
      <c r="C18" t="s">
        <v>144</v>
      </c>
      <c r="F18" s="5"/>
      <c r="G18" s="11"/>
      <c r="H18" s="13">
        <f t="shared" si="0"/>
        <v>0</v>
      </c>
    </row>
    <row r="19" spans="1:9" x14ac:dyDescent="0.25">
      <c r="D19" t="s">
        <v>145</v>
      </c>
      <c r="E19" s="29">
        <v>1</v>
      </c>
      <c r="F19" s="30" t="s">
        <v>36</v>
      </c>
      <c r="G19" s="31">
        <v>125</v>
      </c>
      <c r="H19" s="32">
        <f t="shared" si="0"/>
        <v>125</v>
      </c>
      <c r="I19" s="33"/>
    </row>
    <row r="20" spans="1:9" x14ac:dyDescent="0.25">
      <c r="D20" t="s">
        <v>146</v>
      </c>
      <c r="E20" s="33"/>
      <c r="F20" s="30"/>
      <c r="G20" s="34"/>
      <c r="H20" s="35" t="s">
        <v>62</v>
      </c>
      <c r="I20" s="33"/>
    </row>
    <row r="21" spans="1:9" x14ac:dyDescent="0.25">
      <c r="D21" t="s">
        <v>147</v>
      </c>
      <c r="E21" s="33"/>
      <c r="F21" s="30"/>
      <c r="G21" s="34"/>
      <c r="H21" s="35" t="s">
        <v>62</v>
      </c>
      <c r="I21" s="33"/>
    </row>
    <row r="22" spans="1:9" x14ac:dyDescent="0.25">
      <c r="D22" t="s">
        <v>31</v>
      </c>
      <c r="E22" s="33">
        <v>2</v>
      </c>
      <c r="F22" s="30" t="s">
        <v>32</v>
      </c>
      <c r="G22" s="34">
        <f>VLOOKUP($A$4,zone_lu,4)</f>
        <v>65</v>
      </c>
      <c r="H22" s="36">
        <f t="shared" si="0"/>
        <v>130</v>
      </c>
      <c r="I22" s="33"/>
    </row>
    <row r="23" spans="1:9" x14ac:dyDescent="0.25">
      <c r="E23" s="14"/>
      <c r="F23" s="15"/>
      <c r="G23" s="16"/>
      <c r="H23" s="17">
        <f>SUBTOTAL(9,H12:H22)</f>
        <v>1435</v>
      </c>
    </row>
    <row r="24" spans="1:9" x14ac:dyDescent="0.25">
      <c r="E24" s="18"/>
      <c r="F24" s="19"/>
      <c r="G24" s="20"/>
      <c r="H24" s="21"/>
    </row>
    <row r="25" spans="1:9" x14ac:dyDescent="0.25">
      <c r="C25" s="10" t="s">
        <v>38</v>
      </c>
      <c r="E25" s="18"/>
      <c r="F25" s="19"/>
      <c r="G25" s="20"/>
      <c r="H25" s="21">
        <f>SUBTOTAL(9,H6:H24)</f>
        <v>1435</v>
      </c>
    </row>
    <row r="26" spans="1:9" x14ac:dyDescent="0.25">
      <c r="F26" s="5"/>
      <c r="G26" s="11"/>
      <c r="H26" s="13">
        <f t="shared" si="0"/>
        <v>0</v>
      </c>
    </row>
    <row r="27" spans="1:9" x14ac:dyDescent="0.25">
      <c r="B27" s="10" t="s">
        <v>66</v>
      </c>
      <c r="E27" s="22">
        <f>VLOOKUP($A$4,zone_lu,8)</f>
        <v>0.18</v>
      </c>
      <c r="F27" s="5"/>
      <c r="G27" s="11"/>
      <c r="H27" s="13">
        <f>ROUND(H25*E27,0)</f>
        <v>258</v>
      </c>
    </row>
    <row r="28" spans="1:9" x14ac:dyDescent="0.25">
      <c r="F28" s="5"/>
      <c r="G28" s="11"/>
      <c r="H28" s="13">
        <f t="shared" ref="H28:H30" si="1">E28*G28</f>
        <v>0</v>
      </c>
    </row>
    <row r="29" spans="1:9" ht="15.75" thickBot="1" x14ac:dyDescent="0.3">
      <c r="B29" s="23" t="s">
        <v>39</v>
      </c>
      <c r="C29" s="23"/>
      <c r="D29" s="23"/>
      <c r="E29" s="23"/>
      <c r="F29" s="6"/>
      <c r="G29" s="24"/>
      <c r="H29" s="25">
        <f>SUBTOTAL(9,H6:H28)</f>
        <v>1693</v>
      </c>
    </row>
    <row r="30" spans="1:9" ht="15.75" thickTop="1" x14ac:dyDescent="0.25">
      <c r="E30" s="22"/>
      <c r="F30" s="5"/>
      <c r="G30" s="11"/>
      <c r="H30" s="13">
        <f t="shared" si="1"/>
        <v>0</v>
      </c>
    </row>
    <row r="31" spans="1:9" x14ac:dyDescent="0.25">
      <c r="A31" s="18"/>
      <c r="B31" s="18"/>
      <c r="C31" s="18"/>
      <c r="D31" s="18"/>
      <c r="E31" s="26"/>
      <c r="F31" s="19"/>
      <c r="G31" s="20"/>
      <c r="H31" s="21"/>
      <c r="I31" s="18"/>
    </row>
    <row r="32" spans="1:9" x14ac:dyDescent="0.25">
      <c r="A32" s="18"/>
      <c r="B32" s="18"/>
      <c r="C32" s="18"/>
      <c r="D32" s="18"/>
      <c r="E32" s="26"/>
      <c r="F32" s="19"/>
      <c r="G32" s="20"/>
      <c r="H32" s="21"/>
      <c r="I32" s="18"/>
    </row>
    <row r="33" spans="1:9" x14ac:dyDescent="0.25">
      <c r="A33" s="18"/>
      <c r="B33" s="18"/>
      <c r="C33" s="18"/>
      <c r="D33" s="18"/>
      <c r="E33" s="26"/>
      <c r="F33" s="19"/>
      <c r="G33" s="20"/>
      <c r="H33" s="21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x14ac:dyDescent="0.25">
      <c r="A35" s="18"/>
      <c r="B35" s="18"/>
      <c r="C35" s="18"/>
      <c r="D35" s="18"/>
      <c r="E35" s="18"/>
      <c r="F35" s="18"/>
      <c r="G35" s="18"/>
      <c r="H35" s="21"/>
      <c r="I35" s="18"/>
    </row>
    <row r="36" spans="1:9" x14ac:dyDescent="0.25">
      <c r="A36" s="18"/>
      <c r="B36" s="18"/>
      <c r="C36" s="18"/>
      <c r="D36" s="18"/>
      <c r="E36" s="18"/>
      <c r="F36" s="18"/>
      <c r="G36" s="18"/>
      <c r="H36" s="18"/>
      <c r="I36" s="18"/>
    </row>
  </sheetData>
  <mergeCells count="1">
    <mergeCell ref="A4:C4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L27" sqref="L27"/>
    </sheetView>
  </sheetViews>
  <sheetFormatPr defaultRowHeight="15" x14ac:dyDescent="0.25"/>
  <cols>
    <col min="1" max="3" width="3.7109375" style="10" customWidth="1"/>
    <col min="4" max="4" width="34.28515625" style="10" bestFit="1" customWidth="1"/>
    <col min="5" max="5" width="9" style="10" customWidth="1"/>
    <col min="6" max="6" width="6.7109375" style="10" customWidth="1"/>
    <col min="7" max="7" width="9.140625" style="10"/>
    <col min="8" max="8" width="9.140625" style="10" bestFit="1" customWidth="1"/>
    <col min="9" max="16384" width="9.140625" style="10"/>
  </cols>
  <sheetData>
    <row r="1" spans="1:15" x14ac:dyDescent="0.25">
      <c r="A1" s="10" t="s">
        <v>151</v>
      </c>
      <c r="O1" s="10" t="str">
        <f>A1&amp;": "&amp;A2</f>
        <v>Low-Rise Multi- Family: Retrofit</v>
      </c>
    </row>
    <row r="2" spans="1:15" x14ac:dyDescent="0.25">
      <c r="A2" s="10" t="s">
        <v>3</v>
      </c>
    </row>
    <row r="3" spans="1:15" x14ac:dyDescent="0.25">
      <c r="A3" s="10" t="s">
        <v>27</v>
      </c>
    </row>
    <row r="4" spans="1:15" x14ac:dyDescent="0.25">
      <c r="A4" s="37">
        <v>12</v>
      </c>
      <c r="B4" s="37"/>
      <c r="C4" s="37"/>
    </row>
    <row r="5" spans="1:15" x14ac:dyDescent="0.25">
      <c r="F5" s="5"/>
      <c r="G5" s="11"/>
      <c r="H5" s="12"/>
    </row>
    <row r="6" spans="1:15" x14ac:dyDescent="0.25">
      <c r="B6" s="10" t="s">
        <v>30</v>
      </c>
      <c r="F6" s="5"/>
      <c r="G6" s="11"/>
      <c r="H6" s="12"/>
    </row>
    <row r="7" spans="1:15" x14ac:dyDescent="0.25">
      <c r="C7" s="10" t="s">
        <v>44</v>
      </c>
      <c r="F7" s="5"/>
      <c r="G7" s="11"/>
      <c r="H7" s="12"/>
    </row>
    <row r="8" spans="1:15" x14ac:dyDescent="0.25">
      <c r="D8" s="10" t="s">
        <v>31</v>
      </c>
      <c r="E8" s="10">
        <v>2</v>
      </c>
      <c r="F8" s="5" t="s">
        <v>32</v>
      </c>
      <c r="G8" s="11">
        <f>VLOOKUP($A$4,zone_lu,4)</f>
        <v>65</v>
      </c>
      <c r="H8" s="13">
        <f>E8*G8</f>
        <v>130</v>
      </c>
    </row>
    <row r="9" spans="1:15" x14ac:dyDescent="0.25">
      <c r="D9" s="10" t="s">
        <v>33</v>
      </c>
      <c r="E9" s="10">
        <v>1</v>
      </c>
      <c r="F9" s="5" t="s">
        <v>34</v>
      </c>
      <c r="G9" s="11">
        <v>50</v>
      </c>
      <c r="H9" s="13">
        <f t="shared" ref="H9" si="0">E9*G9</f>
        <v>50</v>
      </c>
    </row>
    <row r="10" spans="1:15" x14ac:dyDescent="0.25">
      <c r="E10" s="14"/>
      <c r="F10" s="15"/>
      <c r="G10" s="16"/>
      <c r="H10" s="17">
        <f>SUBTOTAL(9,H6:H9)</f>
        <v>180</v>
      </c>
    </row>
    <row r="11" spans="1:15" x14ac:dyDescent="0.25">
      <c r="F11" s="5"/>
      <c r="G11" s="11"/>
      <c r="H11" s="13">
        <f t="shared" ref="H11:H26" si="1">E11*G11</f>
        <v>0</v>
      </c>
    </row>
    <row r="12" spans="1:15" x14ac:dyDescent="0.25">
      <c r="B12" s="10" t="s">
        <v>35</v>
      </c>
      <c r="F12" s="5"/>
      <c r="G12" s="11"/>
      <c r="H12" s="13">
        <f t="shared" si="1"/>
        <v>0</v>
      </c>
    </row>
    <row r="13" spans="1:15" x14ac:dyDescent="0.25">
      <c r="C13" s="10" t="s">
        <v>43</v>
      </c>
      <c r="F13" s="5"/>
      <c r="G13" s="11"/>
      <c r="H13" s="13">
        <f t="shared" si="1"/>
        <v>0</v>
      </c>
    </row>
    <row r="14" spans="1:15" x14ac:dyDescent="0.25">
      <c r="D14" s="10" t="s">
        <v>64</v>
      </c>
      <c r="E14" s="10">
        <v>1</v>
      </c>
      <c r="F14" s="5" t="s">
        <v>36</v>
      </c>
      <c r="G14" s="11">
        <v>850</v>
      </c>
      <c r="H14" s="13">
        <f t="shared" si="1"/>
        <v>850</v>
      </c>
    </row>
    <row r="15" spans="1:15" x14ac:dyDescent="0.25">
      <c r="D15" s="3" t="s">
        <v>45</v>
      </c>
      <c r="F15" s="5"/>
      <c r="G15" s="11"/>
      <c r="H15" s="13">
        <f t="shared" si="1"/>
        <v>0</v>
      </c>
    </row>
    <row r="16" spans="1:15" x14ac:dyDescent="0.25">
      <c r="D16" s="1" t="s">
        <v>37</v>
      </c>
      <c r="E16" s="10">
        <v>1</v>
      </c>
      <c r="F16" s="5" t="s">
        <v>34</v>
      </c>
      <c r="G16" s="11">
        <v>250</v>
      </c>
      <c r="H16" s="13">
        <f t="shared" si="1"/>
        <v>250</v>
      </c>
    </row>
    <row r="17" spans="1:9" x14ac:dyDescent="0.25">
      <c r="D17" s="10" t="s">
        <v>31</v>
      </c>
      <c r="E17" s="10">
        <v>2</v>
      </c>
      <c r="F17" s="5" t="s">
        <v>32</v>
      </c>
      <c r="G17" s="11">
        <f>VLOOKUP($A$4,zone_lu,4)</f>
        <v>65</v>
      </c>
      <c r="H17" s="13">
        <f t="shared" si="1"/>
        <v>130</v>
      </c>
    </row>
    <row r="18" spans="1:9" x14ac:dyDescent="0.25">
      <c r="C18" t="s">
        <v>144</v>
      </c>
      <c r="F18" s="5"/>
      <c r="G18" s="11"/>
      <c r="H18" s="13">
        <f t="shared" si="1"/>
        <v>0</v>
      </c>
    </row>
    <row r="19" spans="1:9" x14ac:dyDescent="0.25">
      <c r="D19" t="s">
        <v>145</v>
      </c>
      <c r="E19" s="33"/>
      <c r="F19" s="30"/>
      <c r="G19" s="34"/>
      <c r="H19" s="35" t="s">
        <v>28</v>
      </c>
      <c r="I19" s="33"/>
    </row>
    <row r="20" spans="1:9" x14ac:dyDescent="0.25">
      <c r="D20" t="s">
        <v>146</v>
      </c>
      <c r="E20" s="33"/>
      <c r="F20" s="30"/>
      <c r="G20" s="34"/>
      <c r="H20" s="35" t="s">
        <v>62</v>
      </c>
      <c r="I20" s="33"/>
    </row>
    <row r="21" spans="1:9" x14ac:dyDescent="0.25">
      <c r="D21" t="s">
        <v>147</v>
      </c>
      <c r="E21" s="33"/>
      <c r="F21" s="30"/>
      <c r="G21" s="34"/>
      <c r="H21" s="35" t="s">
        <v>28</v>
      </c>
      <c r="I21" s="33"/>
    </row>
    <row r="22" spans="1:9" x14ac:dyDescent="0.25">
      <c r="D22" t="s">
        <v>31</v>
      </c>
      <c r="E22" s="33"/>
      <c r="F22" s="30"/>
      <c r="G22" s="34"/>
      <c r="H22" s="35" t="s">
        <v>28</v>
      </c>
      <c r="I22" s="33"/>
    </row>
    <row r="23" spans="1:9" x14ac:dyDescent="0.25">
      <c r="E23" s="14"/>
      <c r="F23" s="15"/>
      <c r="G23" s="16"/>
      <c r="H23" s="17">
        <f>SUBTOTAL(9,H12:H22)</f>
        <v>1230</v>
      </c>
    </row>
    <row r="24" spans="1:9" x14ac:dyDescent="0.25">
      <c r="E24" s="18"/>
      <c r="F24" s="19"/>
      <c r="G24" s="20"/>
      <c r="H24" s="21"/>
    </row>
    <row r="25" spans="1:9" x14ac:dyDescent="0.25">
      <c r="C25" s="10" t="s">
        <v>38</v>
      </c>
      <c r="E25" s="18"/>
      <c r="F25" s="19"/>
      <c r="G25" s="20"/>
      <c r="H25" s="21">
        <f>SUBTOTAL(9,H6:H24)</f>
        <v>1410</v>
      </c>
    </row>
    <row r="26" spans="1:9" x14ac:dyDescent="0.25">
      <c r="F26" s="5"/>
      <c r="G26" s="11"/>
      <c r="H26" s="13">
        <f t="shared" si="1"/>
        <v>0</v>
      </c>
    </row>
    <row r="27" spans="1:9" x14ac:dyDescent="0.25">
      <c r="B27" s="10" t="s">
        <v>66</v>
      </c>
      <c r="E27" s="22">
        <f>VLOOKUP($A$4,zone_lu,8)</f>
        <v>0.18</v>
      </c>
      <c r="F27" s="5"/>
      <c r="G27" s="11"/>
      <c r="H27" s="13">
        <f>ROUND(H25*E27,0)</f>
        <v>254</v>
      </c>
    </row>
    <row r="28" spans="1:9" x14ac:dyDescent="0.25">
      <c r="F28" s="5"/>
      <c r="G28" s="11"/>
      <c r="H28" s="13">
        <f t="shared" ref="H28:H30" si="2">E28*G28</f>
        <v>0</v>
      </c>
    </row>
    <row r="29" spans="1:9" ht="15.75" thickBot="1" x14ac:dyDescent="0.3">
      <c r="B29" s="23" t="s">
        <v>39</v>
      </c>
      <c r="C29" s="23"/>
      <c r="D29" s="23"/>
      <c r="E29" s="23"/>
      <c r="F29" s="6"/>
      <c r="G29" s="24"/>
      <c r="H29" s="25">
        <f>SUBTOTAL(9,H6:H28)</f>
        <v>1664</v>
      </c>
    </row>
    <row r="30" spans="1:9" ht="15.75" thickTop="1" x14ac:dyDescent="0.25">
      <c r="E30" s="22"/>
      <c r="F30" s="5"/>
      <c r="G30" s="11"/>
      <c r="H30" s="13">
        <f t="shared" si="2"/>
        <v>0</v>
      </c>
    </row>
    <row r="31" spans="1:9" x14ac:dyDescent="0.25">
      <c r="A31" s="18"/>
      <c r="B31" s="18"/>
      <c r="C31" s="18"/>
      <c r="D31" s="18"/>
      <c r="E31" s="26"/>
      <c r="F31" s="19"/>
      <c r="G31" s="20"/>
      <c r="H31" s="21"/>
      <c r="I31" s="18"/>
    </row>
    <row r="32" spans="1:9" x14ac:dyDescent="0.25">
      <c r="A32" s="18"/>
      <c r="B32" s="18"/>
      <c r="C32" s="18"/>
      <c r="D32" s="18"/>
      <c r="E32" s="26"/>
      <c r="F32" s="19"/>
      <c r="G32" s="20"/>
      <c r="H32" s="21"/>
      <c r="I32" s="18"/>
    </row>
    <row r="33" spans="1:9" x14ac:dyDescent="0.25">
      <c r="A33" s="18"/>
      <c r="B33" s="18"/>
      <c r="C33" s="18"/>
      <c r="D33" s="18"/>
      <c r="E33" s="26"/>
      <c r="F33" s="19"/>
      <c r="G33" s="20"/>
      <c r="H33" s="21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x14ac:dyDescent="0.25">
      <c r="A35" s="18"/>
      <c r="B35" s="18"/>
      <c r="C35" s="18"/>
      <c r="D35" s="18"/>
      <c r="E35" s="18"/>
      <c r="F35" s="18"/>
      <c r="G35" s="18"/>
      <c r="H35" s="21"/>
      <c r="I35" s="18"/>
    </row>
    <row r="36" spans="1:9" x14ac:dyDescent="0.25">
      <c r="A36" s="18"/>
      <c r="B36" s="18"/>
      <c r="C36" s="18"/>
      <c r="D36" s="18"/>
      <c r="E36" s="18"/>
      <c r="F36" s="18"/>
      <c r="G36" s="18"/>
      <c r="H36" s="18"/>
      <c r="I36" s="18"/>
    </row>
  </sheetData>
  <mergeCells count="1">
    <mergeCell ref="A4:C4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L27" sqref="L27"/>
    </sheetView>
  </sheetViews>
  <sheetFormatPr defaultRowHeight="15" x14ac:dyDescent="0.25"/>
  <cols>
    <col min="1" max="3" width="3.7109375" style="10" customWidth="1"/>
    <col min="4" max="4" width="34.28515625" style="10" bestFit="1" customWidth="1"/>
    <col min="5" max="5" width="9" style="10" customWidth="1"/>
    <col min="6" max="6" width="6.7109375" style="10" customWidth="1"/>
    <col min="7" max="7" width="9.140625" style="10"/>
    <col min="8" max="8" width="9.140625" style="10" bestFit="1" customWidth="1"/>
    <col min="9" max="16384" width="9.140625" style="10"/>
  </cols>
  <sheetData>
    <row r="1" spans="1:15" x14ac:dyDescent="0.25">
      <c r="A1" s="10" t="s">
        <v>151</v>
      </c>
      <c r="O1" s="10" t="str">
        <f>A1&amp;": "&amp;A2</f>
        <v>Low-Rise Multi- Family: Retrofit</v>
      </c>
    </row>
    <row r="2" spans="1:15" x14ac:dyDescent="0.25">
      <c r="A2" s="10" t="s">
        <v>3</v>
      </c>
    </row>
    <row r="3" spans="1:15" x14ac:dyDescent="0.25">
      <c r="A3" s="10" t="s">
        <v>26</v>
      </c>
    </row>
    <row r="4" spans="1:15" x14ac:dyDescent="0.25">
      <c r="A4" s="37">
        <v>12</v>
      </c>
      <c r="B4" s="37"/>
      <c r="C4" s="37"/>
    </row>
    <row r="5" spans="1:15" x14ac:dyDescent="0.25">
      <c r="F5" s="5"/>
      <c r="G5" s="11"/>
      <c r="H5" s="12"/>
    </row>
    <row r="6" spans="1:15" x14ac:dyDescent="0.25">
      <c r="B6" s="10" t="s">
        <v>30</v>
      </c>
      <c r="F6" s="5"/>
      <c r="G6" s="11"/>
      <c r="H6" s="12"/>
    </row>
    <row r="7" spans="1:15" x14ac:dyDescent="0.25">
      <c r="C7" s="10" t="s">
        <v>44</v>
      </c>
      <c r="F7" s="5"/>
      <c r="G7" s="11"/>
      <c r="H7" s="12"/>
    </row>
    <row r="8" spans="1:15" x14ac:dyDescent="0.25">
      <c r="D8" s="10" t="s">
        <v>31</v>
      </c>
      <c r="E8" s="10">
        <v>2</v>
      </c>
      <c r="F8" s="5" t="s">
        <v>32</v>
      </c>
      <c r="G8" s="11">
        <f>VLOOKUP($A$4,zone_lu,4)</f>
        <v>65</v>
      </c>
      <c r="H8" s="13">
        <f>E8*G8</f>
        <v>130</v>
      </c>
    </row>
    <row r="9" spans="1:15" x14ac:dyDescent="0.25">
      <c r="D9" s="10" t="s">
        <v>33</v>
      </c>
      <c r="E9" s="10">
        <v>1</v>
      </c>
      <c r="F9" s="5" t="s">
        <v>34</v>
      </c>
      <c r="G9" s="11">
        <v>50</v>
      </c>
      <c r="H9" s="13">
        <f t="shared" ref="H9" si="0">E9*G9</f>
        <v>50</v>
      </c>
    </row>
    <row r="10" spans="1:15" x14ac:dyDescent="0.25">
      <c r="E10" s="14"/>
      <c r="F10" s="15"/>
      <c r="G10" s="16"/>
      <c r="H10" s="17">
        <f>SUBTOTAL(9,H6:H9)</f>
        <v>180</v>
      </c>
    </row>
    <row r="11" spans="1:15" x14ac:dyDescent="0.25">
      <c r="F11" s="5"/>
      <c r="G11" s="11"/>
      <c r="H11" s="13">
        <f t="shared" ref="H11:H26" si="1">E11*G11</f>
        <v>0</v>
      </c>
    </row>
    <row r="12" spans="1:15" x14ac:dyDescent="0.25">
      <c r="B12" s="10" t="s">
        <v>35</v>
      </c>
      <c r="F12" s="5"/>
      <c r="G12" s="11"/>
      <c r="H12" s="13">
        <f t="shared" si="1"/>
        <v>0</v>
      </c>
    </row>
    <row r="13" spans="1:15" x14ac:dyDescent="0.25">
      <c r="C13" s="10" t="s">
        <v>43</v>
      </c>
      <c r="F13" s="5"/>
      <c r="G13" s="11"/>
      <c r="H13" s="13">
        <f t="shared" si="1"/>
        <v>0</v>
      </c>
    </row>
    <row r="14" spans="1:15" x14ac:dyDescent="0.25">
      <c r="D14" s="10" t="s">
        <v>64</v>
      </c>
      <c r="E14" s="10">
        <v>1</v>
      </c>
      <c r="F14" s="5" t="s">
        <v>36</v>
      </c>
      <c r="G14" s="11">
        <v>1500</v>
      </c>
      <c r="H14" s="13">
        <f t="shared" si="1"/>
        <v>1500</v>
      </c>
    </row>
    <row r="15" spans="1:15" x14ac:dyDescent="0.25">
      <c r="D15" s="3" t="s">
        <v>46</v>
      </c>
      <c r="F15" s="5"/>
      <c r="G15" s="11"/>
      <c r="H15" s="13">
        <f t="shared" si="1"/>
        <v>0</v>
      </c>
    </row>
    <row r="16" spans="1:15" x14ac:dyDescent="0.25">
      <c r="D16" s="1" t="s">
        <v>37</v>
      </c>
      <c r="E16" s="10">
        <v>1</v>
      </c>
      <c r="F16" s="5" t="s">
        <v>34</v>
      </c>
      <c r="G16" s="11">
        <v>250</v>
      </c>
      <c r="H16" s="13">
        <f t="shared" si="1"/>
        <v>250</v>
      </c>
    </row>
    <row r="17" spans="1:9" x14ac:dyDescent="0.25">
      <c r="D17" s="10" t="s">
        <v>31</v>
      </c>
      <c r="E17" s="10">
        <v>2</v>
      </c>
      <c r="F17" s="5" t="s">
        <v>32</v>
      </c>
      <c r="G17" s="11">
        <f>VLOOKUP($A$4,zone_lu,4)</f>
        <v>65</v>
      </c>
      <c r="H17" s="13">
        <f t="shared" si="1"/>
        <v>130</v>
      </c>
    </row>
    <row r="18" spans="1:9" x14ac:dyDescent="0.25">
      <c r="C18" t="s">
        <v>144</v>
      </c>
      <c r="F18" s="5"/>
      <c r="G18" s="11"/>
      <c r="H18" s="13">
        <f t="shared" si="1"/>
        <v>0</v>
      </c>
    </row>
    <row r="19" spans="1:9" x14ac:dyDescent="0.25">
      <c r="D1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  <c r="I19" s="33"/>
    </row>
    <row r="20" spans="1:9" x14ac:dyDescent="0.25">
      <c r="D20" t="s">
        <v>146</v>
      </c>
      <c r="E20" s="33"/>
      <c r="F20" s="30"/>
      <c r="G20" s="34"/>
      <c r="H20" s="35" t="s">
        <v>62</v>
      </c>
      <c r="I20" s="33"/>
    </row>
    <row r="21" spans="1:9" x14ac:dyDescent="0.25">
      <c r="D21" t="s">
        <v>147</v>
      </c>
      <c r="E21" s="33"/>
      <c r="F21" s="30"/>
      <c r="G21" s="34"/>
      <c r="H21" s="35" t="s">
        <v>62</v>
      </c>
      <c r="I21" s="33"/>
    </row>
    <row r="22" spans="1:9" x14ac:dyDescent="0.25">
      <c r="D22" t="s">
        <v>31</v>
      </c>
      <c r="E22" s="33">
        <v>2</v>
      </c>
      <c r="F22" s="30" t="s">
        <v>32</v>
      </c>
      <c r="G22" s="34">
        <f>VLOOKUP($A$4,zone_lu,4)</f>
        <v>65</v>
      </c>
      <c r="H22" s="36">
        <f t="shared" si="1"/>
        <v>130</v>
      </c>
      <c r="I22" s="33"/>
    </row>
    <row r="23" spans="1:9" x14ac:dyDescent="0.25">
      <c r="E23" s="14"/>
      <c r="F23" s="15"/>
      <c r="G23" s="16"/>
      <c r="H23" s="17">
        <f>SUBTOTAL(9,H12:H22)</f>
        <v>2135</v>
      </c>
    </row>
    <row r="24" spans="1:9" x14ac:dyDescent="0.25">
      <c r="E24" s="18"/>
      <c r="F24" s="19"/>
      <c r="G24" s="20"/>
      <c r="H24" s="21"/>
    </row>
    <row r="25" spans="1:9" x14ac:dyDescent="0.25">
      <c r="C25" s="10" t="s">
        <v>38</v>
      </c>
      <c r="E25" s="18"/>
      <c r="F25" s="19"/>
      <c r="G25" s="20"/>
      <c r="H25" s="21">
        <f>SUBTOTAL(9,H6:H24)</f>
        <v>2315</v>
      </c>
    </row>
    <row r="26" spans="1:9" x14ac:dyDescent="0.25">
      <c r="F26" s="5"/>
      <c r="G26" s="11"/>
      <c r="H26" s="13">
        <f t="shared" si="1"/>
        <v>0</v>
      </c>
    </row>
    <row r="27" spans="1:9" x14ac:dyDescent="0.25">
      <c r="B27" s="10" t="s">
        <v>66</v>
      </c>
      <c r="E27" s="22">
        <f>VLOOKUP($A$4,zone_lu,8)</f>
        <v>0.18</v>
      </c>
      <c r="F27" s="5"/>
      <c r="G27" s="11"/>
      <c r="H27" s="13">
        <f>ROUND(H25*E27,0)</f>
        <v>417</v>
      </c>
    </row>
    <row r="28" spans="1:9" x14ac:dyDescent="0.25">
      <c r="F28" s="5"/>
      <c r="G28" s="11"/>
      <c r="H28" s="13">
        <f t="shared" ref="H28:H30" si="2">E28*G28</f>
        <v>0</v>
      </c>
    </row>
    <row r="29" spans="1:9" ht="15.75" thickBot="1" x14ac:dyDescent="0.3">
      <c r="B29" s="23" t="s">
        <v>39</v>
      </c>
      <c r="C29" s="23"/>
      <c r="D29" s="23"/>
      <c r="E29" s="23"/>
      <c r="F29" s="6"/>
      <c r="G29" s="24"/>
      <c r="H29" s="25">
        <f>SUBTOTAL(9,H6:H28)</f>
        <v>2732</v>
      </c>
    </row>
    <row r="30" spans="1:9" ht="15.75" thickTop="1" x14ac:dyDescent="0.25">
      <c r="E30" s="22"/>
      <c r="F30" s="5"/>
      <c r="G30" s="11"/>
      <c r="H30" s="13">
        <f t="shared" si="2"/>
        <v>0</v>
      </c>
    </row>
    <row r="31" spans="1:9" x14ac:dyDescent="0.25">
      <c r="A31" s="18"/>
      <c r="B31" s="18"/>
      <c r="C31" s="18"/>
      <c r="D31" s="18"/>
      <c r="E31" s="26"/>
      <c r="F31" s="19"/>
      <c r="G31" s="20"/>
      <c r="H31" s="21"/>
      <c r="I31" s="18"/>
    </row>
    <row r="32" spans="1:9" x14ac:dyDescent="0.25">
      <c r="A32" s="18"/>
      <c r="B32" s="18"/>
      <c r="C32" s="18"/>
      <c r="D32" s="18"/>
      <c r="E32" s="26"/>
      <c r="F32" s="19"/>
      <c r="G32" s="20"/>
      <c r="H32" s="21"/>
      <c r="I32" s="18"/>
    </row>
    <row r="33" spans="1:9" x14ac:dyDescent="0.25">
      <c r="A33" s="18"/>
      <c r="B33" s="18"/>
      <c r="C33" s="18"/>
      <c r="D33" s="18"/>
      <c r="E33" s="26"/>
      <c r="F33" s="19"/>
      <c r="G33" s="20"/>
      <c r="H33" s="21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x14ac:dyDescent="0.25">
      <c r="A35" s="18"/>
      <c r="B35" s="18"/>
      <c r="C35" s="18"/>
      <c r="D35" s="18"/>
      <c r="E35" s="18"/>
      <c r="F35" s="18"/>
      <c r="G35" s="18"/>
      <c r="H35" s="21"/>
      <c r="I35" s="18"/>
    </row>
    <row r="36" spans="1:9" x14ac:dyDescent="0.25">
      <c r="A36" s="18"/>
      <c r="B36" s="18"/>
      <c r="C36" s="18"/>
      <c r="D36" s="18"/>
      <c r="E36" s="18"/>
      <c r="F36" s="18"/>
      <c r="G36" s="18"/>
      <c r="H36" s="18"/>
      <c r="I36" s="18"/>
    </row>
  </sheetData>
  <mergeCells count="1">
    <mergeCell ref="A4:C4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L27" sqref="L27"/>
    </sheetView>
  </sheetViews>
  <sheetFormatPr defaultRowHeight="15" x14ac:dyDescent="0.25"/>
  <cols>
    <col min="1" max="3" width="3.7109375" style="10" customWidth="1"/>
    <col min="4" max="4" width="34.28515625" style="10" bestFit="1" customWidth="1"/>
    <col min="5" max="5" width="9" style="10" customWidth="1"/>
    <col min="6" max="6" width="6.7109375" style="10" customWidth="1"/>
    <col min="7" max="7" width="9.140625" style="10"/>
    <col min="8" max="8" width="9.140625" style="10" bestFit="1" customWidth="1"/>
    <col min="9" max="16384" width="9.140625" style="10"/>
  </cols>
  <sheetData>
    <row r="1" spans="1:15" x14ac:dyDescent="0.25">
      <c r="A1" s="10" t="s">
        <v>151</v>
      </c>
      <c r="O1" s="10" t="str">
        <f>A1&amp;": "&amp;A2</f>
        <v>Low-Rise Multi- Family: Retrofit</v>
      </c>
    </row>
    <row r="2" spans="1:15" x14ac:dyDescent="0.25">
      <c r="A2" s="10" t="s">
        <v>3</v>
      </c>
    </row>
    <row r="3" spans="1:15" x14ac:dyDescent="0.25">
      <c r="A3" s="10" t="s">
        <v>26</v>
      </c>
    </row>
    <row r="4" spans="1:15" x14ac:dyDescent="0.25">
      <c r="A4" s="37">
        <v>12</v>
      </c>
      <c r="B4" s="37"/>
      <c r="C4" s="37"/>
    </row>
    <row r="5" spans="1:15" x14ac:dyDescent="0.25">
      <c r="F5" s="5"/>
      <c r="G5" s="11"/>
      <c r="H5" s="12"/>
    </row>
    <row r="6" spans="1:15" x14ac:dyDescent="0.25">
      <c r="B6" s="10" t="s">
        <v>30</v>
      </c>
      <c r="F6" s="5"/>
      <c r="G6" s="11"/>
      <c r="H6" s="12"/>
    </row>
    <row r="7" spans="1:15" x14ac:dyDescent="0.25">
      <c r="C7" s="10" t="s">
        <v>44</v>
      </c>
      <c r="F7" s="5"/>
      <c r="G7" s="11"/>
      <c r="H7" s="12"/>
    </row>
    <row r="8" spans="1:15" x14ac:dyDescent="0.25">
      <c r="D8" s="10" t="s">
        <v>31</v>
      </c>
      <c r="E8" s="10">
        <v>2</v>
      </c>
      <c r="F8" s="5" t="s">
        <v>32</v>
      </c>
      <c r="G8" s="11">
        <f>VLOOKUP($A$4,zone_lu,4)</f>
        <v>65</v>
      </c>
      <c r="H8" s="13">
        <f>E8*G8</f>
        <v>130</v>
      </c>
    </row>
    <row r="9" spans="1:15" x14ac:dyDescent="0.25">
      <c r="D9" s="10" t="s">
        <v>33</v>
      </c>
      <c r="E9" s="10">
        <v>1</v>
      </c>
      <c r="F9" s="5" t="s">
        <v>34</v>
      </c>
      <c r="G9" s="11">
        <v>50</v>
      </c>
      <c r="H9" s="13">
        <f t="shared" ref="H9" si="0">E9*G9</f>
        <v>50</v>
      </c>
    </row>
    <row r="10" spans="1:15" x14ac:dyDescent="0.25">
      <c r="E10" s="14"/>
      <c r="F10" s="15"/>
      <c r="G10" s="16"/>
      <c r="H10" s="17">
        <f>SUBTOTAL(9,H6:H9)</f>
        <v>180</v>
      </c>
    </row>
    <row r="11" spans="1:15" x14ac:dyDescent="0.25">
      <c r="F11" s="5"/>
      <c r="G11" s="11"/>
      <c r="H11" s="13">
        <f t="shared" ref="H11:H26" si="1">E11*G11</f>
        <v>0</v>
      </c>
    </row>
    <row r="12" spans="1:15" x14ac:dyDescent="0.25">
      <c r="B12" s="10" t="s">
        <v>35</v>
      </c>
      <c r="F12" s="5"/>
      <c r="G12" s="11"/>
      <c r="H12" s="13">
        <f t="shared" si="1"/>
        <v>0</v>
      </c>
    </row>
    <row r="13" spans="1:15" x14ac:dyDescent="0.25">
      <c r="C13" s="10" t="s">
        <v>43</v>
      </c>
      <c r="F13" s="5"/>
      <c r="G13" s="11"/>
      <c r="H13" s="13">
        <f t="shared" si="1"/>
        <v>0</v>
      </c>
    </row>
    <row r="14" spans="1:15" x14ac:dyDescent="0.25">
      <c r="D14" s="10" t="s">
        <v>64</v>
      </c>
      <c r="E14" s="10">
        <v>1</v>
      </c>
      <c r="F14" s="5" t="s">
        <v>36</v>
      </c>
      <c r="G14" s="11">
        <v>800</v>
      </c>
      <c r="H14" s="13">
        <f t="shared" si="1"/>
        <v>800</v>
      </c>
    </row>
    <row r="15" spans="1:15" x14ac:dyDescent="0.25">
      <c r="D15" s="3" t="s">
        <v>47</v>
      </c>
      <c r="F15" s="5"/>
      <c r="G15" s="11"/>
      <c r="H15" s="13">
        <f t="shared" si="1"/>
        <v>0</v>
      </c>
    </row>
    <row r="16" spans="1:15" x14ac:dyDescent="0.25">
      <c r="D16" s="1" t="s">
        <v>37</v>
      </c>
      <c r="E16" s="10">
        <v>1</v>
      </c>
      <c r="F16" s="5" t="s">
        <v>34</v>
      </c>
      <c r="G16" s="11">
        <v>250</v>
      </c>
      <c r="H16" s="13">
        <f t="shared" si="1"/>
        <v>250</v>
      </c>
    </row>
    <row r="17" spans="1:9" x14ac:dyDescent="0.25">
      <c r="D17" s="10" t="s">
        <v>31</v>
      </c>
      <c r="E17" s="10">
        <v>2</v>
      </c>
      <c r="F17" s="5" t="s">
        <v>32</v>
      </c>
      <c r="G17" s="11">
        <f>VLOOKUP($A$4,zone_lu,4)</f>
        <v>65</v>
      </c>
      <c r="H17" s="13">
        <f t="shared" si="1"/>
        <v>130</v>
      </c>
    </row>
    <row r="18" spans="1:9" x14ac:dyDescent="0.25">
      <c r="C18" t="s">
        <v>144</v>
      </c>
      <c r="F18" s="5"/>
      <c r="G18" s="11"/>
      <c r="H18" s="13">
        <f t="shared" si="1"/>
        <v>0</v>
      </c>
    </row>
    <row r="19" spans="1:9" x14ac:dyDescent="0.25">
      <c r="D1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  <c r="I19" s="33"/>
    </row>
    <row r="20" spans="1:9" x14ac:dyDescent="0.25">
      <c r="D20" t="s">
        <v>146</v>
      </c>
      <c r="E20" s="33"/>
      <c r="F20" s="30"/>
      <c r="G20" s="34"/>
      <c r="H20" s="35" t="s">
        <v>62</v>
      </c>
      <c r="I20" s="33"/>
    </row>
    <row r="21" spans="1:9" x14ac:dyDescent="0.25">
      <c r="D21" t="s">
        <v>147</v>
      </c>
      <c r="E21" s="33"/>
      <c r="F21" s="30"/>
      <c r="G21" s="34"/>
      <c r="H21" s="35" t="s">
        <v>62</v>
      </c>
      <c r="I21" s="33"/>
    </row>
    <row r="22" spans="1:9" x14ac:dyDescent="0.25">
      <c r="D22" t="s">
        <v>31</v>
      </c>
      <c r="E22" s="33">
        <v>2</v>
      </c>
      <c r="F22" s="30" t="s">
        <v>32</v>
      </c>
      <c r="G22" s="34">
        <f>VLOOKUP($A$4,zone_lu,4)</f>
        <v>65</v>
      </c>
      <c r="H22" s="36">
        <f t="shared" si="1"/>
        <v>130</v>
      </c>
      <c r="I22" s="33"/>
    </row>
    <row r="23" spans="1:9" x14ac:dyDescent="0.25">
      <c r="E23" s="14"/>
      <c r="F23" s="15"/>
      <c r="G23" s="16"/>
      <c r="H23" s="17">
        <f>SUBTOTAL(9,H12:H22)</f>
        <v>1435</v>
      </c>
    </row>
    <row r="24" spans="1:9" x14ac:dyDescent="0.25">
      <c r="E24" s="18"/>
      <c r="F24" s="19"/>
      <c r="G24" s="20"/>
      <c r="H24" s="21"/>
    </row>
    <row r="25" spans="1:9" x14ac:dyDescent="0.25">
      <c r="C25" s="10" t="s">
        <v>38</v>
      </c>
      <c r="E25" s="18"/>
      <c r="F25" s="19"/>
      <c r="G25" s="20"/>
      <c r="H25" s="21">
        <f>SUBTOTAL(9,H6:H24)</f>
        <v>1615</v>
      </c>
    </row>
    <row r="26" spans="1:9" x14ac:dyDescent="0.25">
      <c r="F26" s="5"/>
      <c r="G26" s="11"/>
      <c r="H26" s="13">
        <f t="shared" si="1"/>
        <v>0</v>
      </c>
    </row>
    <row r="27" spans="1:9" x14ac:dyDescent="0.25">
      <c r="B27" s="10" t="s">
        <v>66</v>
      </c>
      <c r="E27" s="22">
        <f>VLOOKUP($A$4,zone_lu,8)</f>
        <v>0.18</v>
      </c>
      <c r="F27" s="5"/>
      <c r="G27" s="11"/>
      <c r="H27" s="13">
        <f>ROUND(H25*E27,0)</f>
        <v>291</v>
      </c>
    </row>
    <row r="28" spans="1:9" x14ac:dyDescent="0.25">
      <c r="F28" s="5"/>
      <c r="G28" s="11"/>
      <c r="H28" s="13">
        <f t="shared" ref="H28:H30" si="2">E28*G28</f>
        <v>0</v>
      </c>
    </row>
    <row r="29" spans="1:9" ht="15.75" thickBot="1" x14ac:dyDescent="0.3">
      <c r="B29" s="23" t="s">
        <v>39</v>
      </c>
      <c r="C29" s="23"/>
      <c r="D29" s="23"/>
      <c r="E29" s="23"/>
      <c r="F29" s="6"/>
      <c r="G29" s="24"/>
      <c r="H29" s="25">
        <f>SUBTOTAL(9,H6:H28)</f>
        <v>1906</v>
      </c>
    </row>
    <row r="30" spans="1:9" ht="15.75" thickTop="1" x14ac:dyDescent="0.25">
      <c r="E30" s="22"/>
      <c r="F30" s="5"/>
      <c r="G30" s="11"/>
      <c r="H30" s="13">
        <f t="shared" si="2"/>
        <v>0</v>
      </c>
    </row>
    <row r="31" spans="1:9" x14ac:dyDescent="0.25">
      <c r="A31" s="18"/>
      <c r="B31" s="18"/>
      <c r="C31" s="18"/>
      <c r="D31" s="18"/>
      <c r="E31" s="26"/>
      <c r="F31" s="19"/>
      <c r="G31" s="20"/>
      <c r="H31" s="21"/>
      <c r="I31" s="18"/>
    </row>
    <row r="32" spans="1:9" x14ac:dyDescent="0.25">
      <c r="A32" s="18"/>
      <c r="B32" s="18"/>
      <c r="C32" s="18"/>
      <c r="D32" s="18"/>
      <c r="E32" s="26"/>
      <c r="F32" s="19"/>
      <c r="G32" s="20"/>
      <c r="H32" s="21"/>
      <c r="I32" s="18"/>
    </row>
    <row r="33" spans="1:9" x14ac:dyDescent="0.25">
      <c r="A33" s="18"/>
      <c r="B33" s="18"/>
      <c r="C33" s="18"/>
      <c r="D33" s="18"/>
      <c r="E33" s="26"/>
      <c r="F33" s="19"/>
      <c r="G33" s="20"/>
      <c r="H33" s="21"/>
      <c r="I33" s="18"/>
    </row>
    <row r="34" spans="1:9" x14ac:dyDescent="0.25">
      <c r="A34" s="18"/>
      <c r="B34" s="18"/>
      <c r="C34" s="18"/>
      <c r="D34" s="18"/>
      <c r="E34" s="18"/>
      <c r="F34" s="18"/>
      <c r="G34" s="18"/>
      <c r="H34" s="18"/>
      <c r="I34" s="18"/>
    </row>
    <row r="35" spans="1:9" x14ac:dyDescent="0.25">
      <c r="A35" s="18"/>
      <c r="B35" s="18"/>
      <c r="C35" s="18"/>
      <c r="D35" s="18"/>
      <c r="E35" s="18"/>
      <c r="F35" s="18"/>
      <c r="G35" s="18"/>
      <c r="H35" s="21"/>
      <c r="I35" s="18"/>
    </row>
    <row r="36" spans="1:9" x14ac:dyDescent="0.25">
      <c r="A36" s="18"/>
      <c r="B36" s="18"/>
      <c r="C36" s="18"/>
      <c r="D36" s="18"/>
      <c r="E36" s="18"/>
      <c r="F36" s="18"/>
      <c r="G36" s="18"/>
      <c r="H36" s="18"/>
      <c r="I36" s="18"/>
    </row>
  </sheetData>
  <mergeCells count="1"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"/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ht="14.45" x14ac:dyDescent="0.3">
      <c r="A2" s="33" t="s">
        <v>4</v>
      </c>
    </row>
    <row r="3" spans="1:15" ht="14.45" x14ac:dyDescent="0.3">
      <c r="A3" s="33" t="s">
        <v>27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63</v>
      </c>
      <c r="E14" s="33">
        <v>1</v>
      </c>
      <c r="F14" s="30" t="s">
        <v>36</v>
      </c>
      <c r="G14" s="34">
        <v>1100</v>
      </c>
      <c r="H14" s="36">
        <f t="shared" si="1"/>
        <v>1100</v>
      </c>
    </row>
    <row r="15" spans="1:15" x14ac:dyDescent="0.25">
      <c r="D15" s="4" t="s">
        <v>42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1"/>
        <v>190</v>
      </c>
    </row>
    <row r="23" spans="1:9" x14ac:dyDescent="0.25">
      <c r="E23" s="40"/>
      <c r="F23" s="41"/>
      <c r="G23" s="42"/>
      <c r="H23" s="43">
        <f>SUBTOTAL(9,H12:H22)</f>
        <v>1705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1945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350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2295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"/>
  <dimension ref="A1:O36"/>
  <sheetViews>
    <sheetView showGridLines="0" workbookViewId="0">
      <selection activeCell="E13" sqref="E13"/>
    </sheetView>
  </sheetViews>
  <sheetFormatPr defaultRowHeight="15" x14ac:dyDescent="0.25"/>
  <cols>
    <col min="1" max="3" width="3.7109375" style="33" customWidth="1"/>
    <col min="4" max="4" width="34.28515625" style="33" bestFit="1" customWidth="1"/>
    <col min="5" max="5" width="9" style="33" customWidth="1"/>
    <col min="6" max="6" width="6.7109375" style="33" customWidth="1"/>
    <col min="7" max="7" width="9.140625" style="33"/>
    <col min="8" max="8" width="9.140625" style="33" bestFit="1" customWidth="1"/>
    <col min="9" max="16384" width="9.140625" style="33"/>
  </cols>
  <sheetData>
    <row r="1" spans="1:15" x14ac:dyDescent="0.25">
      <c r="A1" s="33" t="s">
        <v>151</v>
      </c>
      <c r="O1" s="33" t="str">
        <f>A1&amp;": "&amp;A2</f>
        <v>Low-Rise Multi- Family: New Construction</v>
      </c>
    </row>
    <row r="2" spans="1:15" ht="14.45" x14ac:dyDescent="0.3">
      <c r="A2" s="33" t="s">
        <v>4</v>
      </c>
    </row>
    <row r="3" spans="1:15" ht="14.45" x14ac:dyDescent="0.3">
      <c r="A3" s="33" t="s">
        <v>27</v>
      </c>
    </row>
    <row r="4" spans="1:15" x14ac:dyDescent="0.25">
      <c r="A4" s="38">
        <v>3</v>
      </c>
      <c r="B4" s="38"/>
      <c r="C4" s="38"/>
    </row>
    <row r="5" spans="1:15" x14ac:dyDescent="0.25">
      <c r="F5" s="30"/>
      <c r="G5" s="34"/>
      <c r="H5" s="39"/>
    </row>
    <row r="6" spans="1:15" x14ac:dyDescent="0.25">
      <c r="B6" s="33" t="s">
        <v>30</v>
      </c>
      <c r="F6" s="30"/>
      <c r="G6" s="34"/>
      <c r="H6" s="39"/>
    </row>
    <row r="7" spans="1:15" x14ac:dyDescent="0.25">
      <c r="C7" s="33" t="s">
        <v>40</v>
      </c>
      <c r="F7" s="30"/>
      <c r="G7" s="34"/>
      <c r="H7" s="39"/>
    </row>
    <row r="8" spans="1:15" x14ac:dyDescent="0.25">
      <c r="D8" s="33" t="s">
        <v>31</v>
      </c>
      <c r="E8" s="33">
        <v>2</v>
      </c>
      <c r="F8" s="30" t="s">
        <v>32</v>
      </c>
      <c r="G8" s="34">
        <f>VLOOKUP($A$4,zone_lu,4)</f>
        <v>95</v>
      </c>
      <c r="H8" s="36">
        <f>E8*G8</f>
        <v>190</v>
      </c>
    </row>
    <row r="9" spans="1:15" x14ac:dyDescent="0.25">
      <c r="D9" s="33" t="s">
        <v>33</v>
      </c>
      <c r="E9" s="33">
        <v>1</v>
      </c>
      <c r="F9" s="30" t="s">
        <v>34</v>
      </c>
      <c r="G9" s="34">
        <v>50</v>
      </c>
      <c r="H9" s="36">
        <f t="shared" ref="H9" si="0">E9*G9</f>
        <v>50</v>
      </c>
    </row>
    <row r="10" spans="1:15" x14ac:dyDescent="0.25">
      <c r="E10" s="40"/>
      <c r="F10" s="41"/>
      <c r="G10" s="42"/>
      <c r="H10" s="43">
        <f>SUBTOTAL(9,H6:H9)</f>
        <v>240</v>
      </c>
    </row>
    <row r="11" spans="1:15" x14ac:dyDescent="0.25">
      <c r="F11" s="30"/>
      <c r="G11" s="34"/>
      <c r="H11" s="36">
        <f t="shared" ref="H11:H26" si="1">E11*G11</f>
        <v>0</v>
      </c>
    </row>
    <row r="12" spans="1:15" x14ac:dyDescent="0.25">
      <c r="B12" s="33" t="s">
        <v>35</v>
      </c>
      <c r="F12" s="30"/>
      <c r="G12" s="34"/>
      <c r="H12" s="36">
        <f t="shared" si="1"/>
        <v>0</v>
      </c>
    </row>
    <row r="13" spans="1:15" x14ac:dyDescent="0.25">
      <c r="C13" s="33" t="s">
        <v>67</v>
      </c>
      <c r="F13" s="30"/>
      <c r="G13" s="34"/>
      <c r="H13" s="36">
        <f t="shared" si="1"/>
        <v>0</v>
      </c>
    </row>
    <row r="14" spans="1:15" x14ac:dyDescent="0.25">
      <c r="D14" s="33" t="s">
        <v>65</v>
      </c>
      <c r="E14" s="33">
        <v>1</v>
      </c>
      <c r="F14" s="30" t="s">
        <v>36</v>
      </c>
      <c r="G14" s="34">
        <v>950</v>
      </c>
      <c r="H14" s="36">
        <f t="shared" si="1"/>
        <v>950</v>
      </c>
    </row>
    <row r="15" spans="1:15" x14ac:dyDescent="0.25">
      <c r="D15" s="3" t="s">
        <v>41</v>
      </c>
      <c r="F15" s="30"/>
      <c r="G15" s="34"/>
      <c r="H15" s="36">
        <f t="shared" si="1"/>
        <v>0</v>
      </c>
    </row>
    <row r="16" spans="1:15" x14ac:dyDescent="0.25">
      <c r="D16" s="44" t="s">
        <v>68</v>
      </c>
      <c r="E16" s="33">
        <v>1</v>
      </c>
      <c r="F16" s="30" t="s">
        <v>34</v>
      </c>
      <c r="G16" s="34">
        <v>100</v>
      </c>
      <c r="H16" s="36">
        <f t="shared" si="1"/>
        <v>100</v>
      </c>
    </row>
    <row r="17" spans="1:9" x14ac:dyDescent="0.25">
      <c r="D17" s="33" t="s">
        <v>31</v>
      </c>
      <c r="E17" s="33">
        <v>2</v>
      </c>
      <c r="F17" s="30" t="s">
        <v>32</v>
      </c>
      <c r="G17" s="34">
        <f>VLOOKUP($A$4,zone_lu,4)</f>
        <v>95</v>
      </c>
      <c r="H17" s="36">
        <f t="shared" si="1"/>
        <v>190</v>
      </c>
    </row>
    <row r="18" spans="1:9" x14ac:dyDescent="0.25">
      <c r="C18" s="29" t="s">
        <v>144</v>
      </c>
      <c r="F18" s="30"/>
      <c r="G18" s="34"/>
      <c r="H18" s="36">
        <f t="shared" si="1"/>
        <v>0</v>
      </c>
    </row>
    <row r="19" spans="1:9" x14ac:dyDescent="0.25">
      <c r="D19" s="29" t="s">
        <v>145</v>
      </c>
      <c r="E19" s="29">
        <v>1</v>
      </c>
      <c r="F19" s="30" t="s">
        <v>36</v>
      </c>
      <c r="G19" s="31">
        <v>125</v>
      </c>
      <c r="H19" s="32">
        <f t="shared" si="1"/>
        <v>125</v>
      </c>
    </row>
    <row r="20" spans="1:9" x14ac:dyDescent="0.25">
      <c r="D20" s="29" t="s">
        <v>146</v>
      </c>
      <c r="F20" s="30"/>
      <c r="G20" s="34"/>
      <c r="H20" s="35" t="s">
        <v>62</v>
      </c>
    </row>
    <row r="21" spans="1:9" x14ac:dyDescent="0.25">
      <c r="D21" s="29" t="s">
        <v>147</v>
      </c>
      <c r="F21" s="30"/>
      <c r="G21" s="34"/>
      <c r="H21" s="35" t="s">
        <v>62</v>
      </c>
    </row>
    <row r="22" spans="1:9" x14ac:dyDescent="0.25">
      <c r="D22" s="29" t="s">
        <v>31</v>
      </c>
      <c r="E22" s="33">
        <v>2</v>
      </c>
      <c r="F22" s="30" t="s">
        <v>32</v>
      </c>
      <c r="G22" s="34">
        <f>VLOOKUP($A$4,zone_lu,4)</f>
        <v>95</v>
      </c>
      <c r="H22" s="36">
        <f t="shared" si="1"/>
        <v>190</v>
      </c>
    </row>
    <row r="23" spans="1:9" x14ac:dyDescent="0.25">
      <c r="E23" s="40"/>
      <c r="F23" s="41"/>
      <c r="G23" s="42"/>
      <c r="H23" s="43">
        <f>SUBTOTAL(9,H12:H22)</f>
        <v>1555</v>
      </c>
    </row>
    <row r="24" spans="1:9" x14ac:dyDescent="0.25">
      <c r="E24" s="45"/>
      <c r="F24" s="46"/>
      <c r="G24" s="47"/>
      <c r="H24" s="48"/>
    </row>
    <row r="25" spans="1:9" x14ac:dyDescent="0.25">
      <c r="C25" s="33" t="s">
        <v>38</v>
      </c>
      <c r="E25" s="45"/>
      <c r="F25" s="46"/>
      <c r="G25" s="47"/>
      <c r="H25" s="48">
        <f>SUBTOTAL(9,H6:H24)</f>
        <v>1795</v>
      </c>
    </row>
    <row r="26" spans="1:9" x14ac:dyDescent="0.25">
      <c r="F26" s="30"/>
      <c r="G26" s="34"/>
      <c r="H26" s="36">
        <f t="shared" si="1"/>
        <v>0</v>
      </c>
    </row>
    <row r="27" spans="1:9" x14ac:dyDescent="0.25">
      <c r="B27" s="33" t="s">
        <v>66</v>
      </c>
      <c r="E27" s="49">
        <f>VLOOKUP($A$4,zone_lu,8)</f>
        <v>0.18</v>
      </c>
      <c r="F27" s="30"/>
      <c r="G27" s="34"/>
      <c r="H27" s="36">
        <f>ROUND(H25*E27,0)</f>
        <v>323</v>
      </c>
    </row>
    <row r="28" spans="1:9" x14ac:dyDescent="0.25">
      <c r="F28" s="30"/>
      <c r="G28" s="34"/>
      <c r="H28" s="36">
        <f t="shared" ref="H28:H30" si="2">E28*G28</f>
        <v>0</v>
      </c>
    </row>
    <row r="29" spans="1:9" ht="15.75" thickBot="1" x14ac:dyDescent="0.3">
      <c r="B29" s="50" t="s">
        <v>39</v>
      </c>
      <c r="C29" s="50"/>
      <c r="D29" s="50"/>
      <c r="E29" s="50"/>
      <c r="F29" s="51"/>
      <c r="G29" s="52"/>
      <c r="H29" s="53">
        <f>SUBTOTAL(9,H6:H28)</f>
        <v>2118</v>
      </c>
    </row>
    <row r="30" spans="1:9" ht="15.75" thickTop="1" x14ac:dyDescent="0.25">
      <c r="E30" s="49"/>
      <c r="F30" s="30"/>
      <c r="G30" s="34"/>
      <c r="H30" s="36">
        <f t="shared" si="2"/>
        <v>0</v>
      </c>
    </row>
    <row r="31" spans="1:9" x14ac:dyDescent="0.25">
      <c r="A31" s="45"/>
      <c r="B31" s="45"/>
      <c r="C31" s="45"/>
      <c r="D31" s="45"/>
      <c r="E31" s="54"/>
      <c r="F31" s="46"/>
      <c r="G31" s="47"/>
      <c r="H31" s="48"/>
      <c r="I31" s="45"/>
    </row>
    <row r="32" spans="1:9" x14ac:dyDescent="0.25">
      <c r="A32" s="45"/>
      <c r="B32" s="45"/>
      <c r="C32" s="45"/>
      <c r="D32" s="45"/>
      <c r="E32" s="54"/>
      <c r="F32" s="46"/>
      <c r="G32" s="47"/>
      <c r="H32" s="48"/>
      <c r="I32" s="45"/>
    </row>
    <row r="33" spans="1:9" x14ac:dyDescent="0.25">
      <c r="A33" s="45"/>
      <c r="B33" s="45"/>
      <c r="C33" s="45"/>
      <c r="D33" s="45"/>
      <c r="E33" s="54"/>
      <c r="F33" s="46"/>
      <c r="G33" s="47"/>
      <c r="H33" s="48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8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</sheetData>
  <mergeCells count="1"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75</vt:i4>
      </vt:variant>
      <vt:variant>
        <vt:lpstr>Named Ranges</vt:lpstr>
      </vt:variant>
      <vt:variant>
        <vt:i4>1</vt:i4>
      </vt:variant>
    </vt:vector>
  </HeadingPairs>
  <TitlesOfParts>
    <vt:vector size="76" baseType="lpstr">
      <vt:lpstr>Summary</vt:lpstr>
      <vt:lpstr>Sheet1</vt:lpstr>
      <vt:lpstr>Water and Cooking</vt:lpstr>
      <vt:lpstr>NC CT Gas Z3</vt:lpstr>
      <vt:lpstr>NC CT Electric Z3 O1</vt:lpstr>
      <vt:lpstr>NC CT Electric Z3 O2</vt:lpstr>
      <vt:lpstr>Retrofit CT Gas Z3</vt:lpstr>
      <vt:lpstr>Retrofit CT Electric Z3 O1</vt:lpstr>
      <vt:lpstr>Retrofit CT Electric Z3 O2</vt:lpstr>
      <vt:lpstr>NC CT Gas Z4</vt:lpstr>
      <vt:lpstr>NC CT Electric Z4 O1</vt:lpstr>
      <vt:lpstr>NC CT Electric Z4 O2</vt:lpstr>
      <vt:lpstr>Retrofit CT Gas Z4</vt:lpstr>
      <vt:lpstr>Retrofit CT Electric Z4 O1</vt:lpstr>
      <vt:lpstr>Retrofit CT Electric Z4 O2</vt:lpstr>
      <vt:lpstr>NC CT Gas Z6</vt:lpstr>
      <vt:lpstr>NC CT Electric Z6 O1</vt:lpstr>
      <vt:lpstr>NC CT Electric Z6 O2</vt:lpstr>
      <vt:lpstr>Retrofit CT Gas Z6</vt:lpstr>
      <vt:lpstr>Retrofit CT Electric Z6 O1</vt:lpstr>
      <vt:lpstr>Retrofit CT Electric Z6 O2</vt:lpstr>
      <vt:lpstr>NC CT Gas Z9</vt:lpstr>
      <vt:lpstr>NC CT Electric Z9 O1</vt:lpstr>
      <vt:lpstr>NC CT Electric Z9 O2</vt:lpstr>
      <vt:lpstr>Retrofit CT Gas Z9</vt:lpstr>
      <vt:lpstr>Retrofit CT Electric Z9 O1</vt:lpstr>
      <vt:lpstr>Retrofit CT Electric Z9 O2</vt:lpstr>
      <vt:lpstr>NC CT Gas Z10</vt:lpstr>
      <vt:lpstr>NC CT Electric Z10 O1</vt:lpstr>
      <vt:lpstr>NC CT Electric Z10 O2</vt:lpstr>
      <vt:lpstr>Retrofit CT Gas Z10</vt:lpstr>
      <vt:lpstr>Retrofit CT Electric Z10 O1</vt:lpstr>
      <vt:lpstr>Retrofit CT Electric Z10 O2</vt:lpstr>
      <vt:lpstr>NC CT Gas Z12</vt:lpstr>
      <vt:lpstr>NC CT Electric Z12 O1</vt:lpstr>
      <vt:lpstr>NC CT Electric Z12 O2</vt:lpstr>
      <vt:lpstr>Retrofit CT Gas Z12</vt:lpstr>
      <vt:lpstr>Retrofit CT Electric Z12 O1</vt:lpstr>
      <vt:lpstr>Retrofit CT Electric Z12 O2</vt:lpstr>
      <vt:lpstr>NC D Gas Z3</vt:lpstr>
      <vt:lpstr>NC D Electric Z3 O1</vt:lpstr>
      <vt:lpstr>NC D Electric Z3 O2</vt:lpstr>
      <vt:lpstr>Retrofit D Gas Z3</vt:lpstr>
      <vt:lpstr>Retrofit D Electric Z3 O1</vt:lpstr>
      <vt:lpstr>Retrofit D Electric Z3 O2</vt:lpstr>
      <vt:lpstr>NC D Gas Z4</vt:lpstr>
      <vt:lpstr>NC D Electric Z4 O1</vt:lpstr>
      <vt:lpstr>NC D Electric Z4 O2</vt:lpstr>
      <vt:lpstr>Retrofit D Gas Z4</vt:lpstr>
      <vt:lpstr>Retrofit D Electric Z4 O1</vt:lpstr>
      <vt:lpstr>Retrofit D Electric Z4 O2</vt:lpstr>
      <vt:lpstr>NC D Gas Z6</vt:lpstr>
      <vt:lpstr>NC D Electric Z6 O1</vt:lpstr>
      <vt:lpstr>NC D Electric Z6 O2</vt:lpstr>
      <vt:lpstr>Retrofit D Gas Z6</vt:lpstr>
      <vt:lpstr>Retrofit D Electric Z6 O1</vt:lpstr>
      <vt:lpstr>Retrofit D Electric Z6 O2</vt:lpstr>
      <vt:lpstr>NC D Gas Z9</vt:lpstr>
      <vt:lpstr>NC D Electric Z9 O1</vt:lpstr>
      <vt:lpstr>NC D Electric Z9 O2</vt:lpstr>
      <vt:lpstr>Retrofit D Gas Z9</vt:lpstr>
      <vt:lpstr>Retrofit D Electric Z9 O1</vt:lpstr>
      <vt:lpstr>Retrofit D Electric Z9 O2</vt:lpstr>
      <vt:lpstr>NC D Gas Z10</vt:lpstr>
      <vt:lpstr>NC D Electric Z10 O1</vt:lpstr>
      <vt:lpstr>NC D Electric Z10 O2</vt:lpstr>
      <vt:lpstr>Retrofit D Gas Z10</vt:lpstr>
      <vt:lpstr>Retrofit D Electric Z10 O1</vt:lpstr>
      <vt:lpstr>Retrofit D Electric Z10 O2</vt:lpstr>
      <vt:lpstr>NC D Gas Z12</vt:lpstr>
      <vt:lpstr>NC D Electric Z12 O1</vt:lpstr>
      <vt:lpstr>NC D Electric Z12 O2</vt:lpstr>
      <vt:lpstr>Retrofit D Gas Z12</vt:lpstr>
      <vt:lpstr>Retrofit D Electric Z12 O1</vt:lpstr>
      <vt:lpstr>Retrofit D Electric Z12 O2</vt:lpstr>
      <vt:lpstr>zone_lu</vt:lpstr>
    </vt:vector>
  </TitlesOfParts>
  <Company>AECOM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Morris, Michael</dc:creator>
  <cp:lastModifiedBy>Morris, Peter</cp:lastModifiedBy>
  <dcterms:created xsi:type="dcterms:W3CDTF">2018-07-23T21:27:16Z</dcterms:created>
  <dcterms:modified xsi:type="dcterms:W3CDTF">2018-09-12T04:07:11Z</dcterms:modified>
</cp:coreProperties>
</file>