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3 Projects\SCE Building Electrification\Cost Estimation\"/>
    </mc:Choice>
  </mc:AlternateContent>
  <xr:revisionPtr revIDLastSave="0" documentId="13_ncr:1_{E92F0610-1B04-42E1-B911-990099857BA9}" xr6:coauthVersionLast="40" xr6:coauthVersionMax="40" xr10:uidLastSave="{00000000-0000-0000-0000-000000000000}"/>
  <bookViews>
    <workbookView xWindow="0" yWindow="0" windowWidth="28800" windowHeight="13965" firstSheet="36" activeTab="39" xr2:uid="{00000000-000D-0000-FFFF-FFFF00000000}"/>
  </bookViews>
  <sheets>
    <sheet name="Summary" sheetId="49" r:id="rId1"/>
    <sheet name="Sheet1" sheetId="48" r:id="rId2"/>
    <sheet name="Water and Cooking" sheetId="1" state="hidden" r:id="rId3"/>
    <sheet name="SF NC Gas WH Z3" sheetId="2" r:id="rId4"/>
    <sheet name="SF NC Electric WH Z3 S" sheetId="3" r:id="rId5"/>
    <sheet name="SF NC Electric WH Z3 O1" sheetId="10" r:id="rId6"/>
    <sheet name="SF NC Electric WH Z3 O2" sheetId="9" r:id="rId7"/>
    <sheet name="SF 90 Gas WH Z3" sheetId="4" r:id="rId8"/>
    <sheet name="SF 90 Electric WH Z3 S" sheetId="5" r:id="rId9"/>
    <sheet name="SF 90 Electric WH Z3 O1" sheetId="27" r:id="rId10"/>
    <sheet name="SF 90 Electric WH Z3 O2" sheetId="26" r:id="rId11"/>
    <sheet name="SF 78 Gas WH Z3" sheetId="6" r:id="rId12"/>
    <sheet name="SF 78 Electric WH Z3 S" sheetId="7" r:id="rId13"/>
    <sheet name="SF 78 Electric WH Z3 O1" sheetId="28" r:id="rId14"/>
    <sheet name="SF 78 Electric WH Z3 O2" sheetId="29" r:id="rId15"/>
    <sheet name="SF NC Gas WH Z4" sheetId="50" r:id="rId16"/>
    <sheet name="SF NC Electric WH Z4 S" sheetId="51" r:id="rId17"/>
    <sheet name="SF NC Electric WH Z4 O1" sheetId="52" r:id="rId18"/>
    <sheet name="SF NC Electric WH Z4 O2" sheetId="53" r:id="rId19"/>
    <sheet name="SF 90 Gas WH Z4" sheetId="54" r:id="rId20"/>
    <sheet name="SF 90 Electric WH Z4 S" sheetId="55" r:id="rId21"/>
    <sheet name="SF 90 Electric WH Z4 O1" sheetId="56" r:id="rId22"/>
    <sheet name="SF 90 Electric WH Z4 O2" sheetId="57" r:id="rId23"/>
    <sheet name="SF 78 Gas WH Z4" sheetId="58" r:id="rId24"/>
    <sheet name="SF 78 Electric WH Z4 S" sheetId="59" r:id="rId25"/>
    <sheet name="SF 78 Electric WH Z4 O1" sheetId="60" r:id="rId26"/>
    <sheet name="SF 78 Electric WH Z4 O2" sheetId="61" r:id="rId27"/>
    <sheet name="SF NC Gas WH Z6" sheetId="62" r:id="rId28"/>
    <sheet name="SF NC Electric WH Z6 S" sheetId="63" r:id="rId29"/>
    <sheet name="SF NC Electric WH Z6 O1" sheetId="64" r:id="rId30"/>
    <sheet name="SF NC Electric WH Z6 O2" sheetId="65" r:id="rId31"/>
    <sheet name="SF 90 Gas WH Z6" sheetId="66" r:id="rId32"/>
    <sheet name="SF 90 Electric WH Z6 S" sheetId="67" r:id="rId33"/>
    <sheet name="SF 90 Electric WH Z6 O1" sheetId="68" r:id="rId34"/>
    <sheet name="SF 90 Electric WH Z6 O2" sheetId="69" r:id="rId35"/>
    <sheet name="SF 78 Gas WH Z6" sheetId="70" r:id="rId36"/>
    <sheet name="SF 78 Electric WH Z6 S" sheetId="71" r:id="rId37"/>
    <sheet name="SF 78 Electric WH Z6 O1" sheetId="72" r:id="rId38"/>
    <sheet name="SF 78 Electric WH Z6 O2" sheetId="73" r:id="rId39"/>
    <sheet name="SF NC Gas WH Z9" sheetId="74" r:id="rId40"/>
    <sheet name="SF NC Electric WH Z9 S" sheetId="75" r:id="rId41"/>
    <sheet name="SF NC Electric WH Z9 O1" sheetId="76" r:id="rId42"/>
    <sheet name="SF NC Electric WH Z9 O2" sheetId="77" r:id="rId43"/>
    <sheet name="SF 90 Gas WH Z9" sheetId="78" r:id="rId44"/>
    <sheet name="SF 90 Electric WH Z9 S" sheetId="79" r:id="rId45"/>
    <sheet name="SF 90 Electric WH Z9 O1" sheetId="80" r:id="rId46"/>
    <sheet name="SF 90 Electric WH Z9 O2" sheetId="81" r:id="rId47"/>
    <sheet name="SF 78 Gas WH Z9" sheetId="82" r:id="rId48"/>
    <sheet name="SF 78 Electric WH Z9 S" sheetId="83" r:id="rId49"/>
    <sheet name="SF 78 Electric WH Z9 O1" sheetId="84" r:id="rId50"/>
    <sheet name="SF 78 Electric WH Z9 O2" sheetId="85" r:id="rId51"/>
    <sheet name="SF NC Gas WH Z10" sheetId="87" r:id="rId52"/>
    <sheet name="SF NC Electric WH Z10 S" sheetId="88" r:id="rId53"/>
    <sheet name="SF NC Electric WH Z10 O1" sheetId="89" r:id="rId54"/>
    <sheet name="SF NC Electric WH Z10 O2" sheetId="90" r:id="rId55"/>
    <sheet name="SF 90 Gas WH Z10" sheetId="91" r:id="rId56"/>
    <sheet name="SF 90 Electric WH Z10 S" sheetId="92" r:id="rId57"/>
    <sheet name="SF 90 Electric WH Z10 O1" sheetId="93" r:id="rId58"/>
    <sheet name="SF 90 Electric WH Z10 O2" sheetId="94" r:id="rId59"/>
    <sheet name="SF 78 Gas WH Z10" sheetId="95" r:id="rId60"/>
    <sheet name="SF 78 Electric WH Z10 S" sheetId="96" r:id="rId61"/>
    <sheet name="SF 78 Electric WH Z10 O1" sheetId="97" r:id="rId62"/>
    <sheet name="SF 78 Electric WH Z10 O2" sheetId="98" r:id="rId63"/>
    <sheet name="SF NC Gas WH Z12" sheetId="99" r:id="rId64"/>
    <sheet name="SF NC Electric WH Z12 S" sheetId="100" r:id="rId65"/>
    <sheet name="SF NC Electric WH Z12 O1" sheetId="101" r:id="rId66"/>
    <sheet name="SF NC Electric WH Z12 O2" sheetId="102" r:id="rId67"/>
    <sheet name="SF 90 Gas WH Z12" sheetId="103" r:id="rId68"/>
    <sheet name="SF 90 Electric WH Z12 S" sheetId="104" r:id="rId69"/>
    <sheet name="SF 90 Electric WH Z12 O1" sheetId="105" r:id="rId70"/>
    <sheet name="SF 90 Electric WH Z12 O2" sheetId="106" r:id="rId71"/>
    <sheet name="SF 78 Gas WH Z12" sheetId="107" r:id="rId72"/>
    <sheet name="SF 78 Electric WH Z12 S" sheetId="108" r:id="rId73"/>
    <sheet name="SF 78 Electric WH Z12 O1" sheetId="109" r:id="rId74"/>
    <sheet name="SF 78 Electric WH Z12 O2" sheetId="110" r:id="rId75"/>
    <sheet name="LRMF NC Gas" sheetId="8" state="hidden" r:id="rId76"/>
    <sheet name="LRMF NC Electric S" sheetId="11" state="hidden" r:id="rId77"/>
    <sheet name="LRMF NC Electric O1" sheetId="16" state="hidden" r:id="rId78"/>
    <sheet name="LRMF NC Electric O2" sheetId="17" state="hidden" r:id="rId79"/>
    <sheet name="LRMF 90 Gas" sheetId="12" state="hidden" r:id="rId80"/>
    <sheet name="LRMF 90 Electric S" sheetId="14" state="hidden" r:id="rId81"/>
    <sheet name="LRMF 90 Electric O1" sheetId="30" state="hidden" r:id="rId82"/>
    <sheet name="LRMF 90 Electric O2" sheetId="31" state="hidden" r:id="rId83"/>
    <sheet name="LRMF 78 Gas" sheetId="13" state="hidden" r:id="rId84"/>
    <sheet name="LRMF 78 Electric S" sheetId="15" state="hidden" r:id="rId85"/>
  </sheets>
  <definedNames>
    <definedName name="zone_lu">Sheet1!$B$4:$J$9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74" l="1"/>
  <c r="E36" i="99" l="1"/>
  <c r="E34" i="99"/>
  <c r="E32" i="99"/>
  <c r="E36" i="100"/>
  <c r="E34" i="100"/>
  <c r="E32" i="100"/>
  <c r="E36" i="101"/>
  <c r="E34" i="101"/>
  <c r="E32" i="101"/>
  <c r="E36" i="102"/>
  <c r="E34" i="102"/>
  <c r="E32" i="102"/>
  <c r="E36" i="87"/>
  <c r="E34" i="87"/>
  <c r="E32" i="87"/>
  <c r="E36" i="88"/>
  <c r="E34" i="88"/>
  <c r="E32" i="88"/>
  <c r="E36" i="89"/>
  <c r="E34" i="89"/>
  <c r="E32" i="89"/>
  <c r="E36" i="90"/>
  <c r="E34" i="90"/>
  <c r="E32" i="90"/>
  <c r="E36" i="74"/>
  <c r="E34" i="74"/>
  <c r="E32" i="74"/>
  <c r="E36" i="75"/>
  <c r="E34" i="75"/>
  <c r="E32" i="75"/>
  <c r="E36" i="76"/>
  <c r="E34" i="76"/>
  <c r="E32" i="76"/>
  <c r="E36" i="77"/>
  <c r="E34" i="77"/>
  <c r="E32" i="77"/>
  <c r="E36" i="62"/>
  <c r="E34" i="62"/>
  <c r="E32" i="62"/>
  <c r="E36" i="63"/>
  <c r="E34" i="63"/>
  <c r="E32" i="63"/>
  <c r="E36" i="64"/>
  <c r="E34" i="64"/>
  <c r="E32" i="64"/>
  <c r="E36" i="65"/>
  <c r="E34" i="65"/>
  <c r="E32" i="65"/>
  <c r="E36" i="50"/>
  <c r="E34" i="50"/>
  <c r="E32" i="50"/>
  <c r="E36" i="51"/>
  <c r="E34" i="51"/>
  <c r="E32" i="51"/>
  <c r="E36" i="52"/>
  <c r="E34" i="52"/>
  <c r="E32" i="52"/>
  <c r="E36" i="53"/>
  <c r="E34" i="53"/>
  <c r="E32" i="53"/>
  <c r="E36" i="3"/>
  <c r="E34" i="3"/>
  <c r="E32" i="3"/>
  <c r="E36" i="10"/>
  <c r="E34" i="10"/>
  <c r="E32" i="10"/>
  <c r="E36" i="9"/>
  <c r="E34" i="9"/>
  <c r="E32" i="9"/>
  <c r="E34" i="2"/>
  <c r="E32" i="2"/>
  <c r="G27" i="77"/>
  <c r="H27" i="77" s="1"/>
  <c r="H24" i="77"/>
  <c r="G27" i="108"/>
  <c r="H27" i="108" s="1"/>
  <c r="H24" i="108"/>
  <c r="G22" i="108"/>
  <c r="H22" i="108" s="1"/>
  <c r="H21" i="108"/>
  <c r="H20" i="108"/>
  <c r="H18" i="108"/>
  <c r="G17" i="108"/>
  <c r="H17" i="108" s="1"/>
  <c r="G27" i="109"/>
  <c r="H27" i="109" s="1"/>
  <c r="H24" i="109"/>
  <c r="H22" i="109"/>
  <c r="G22" i="109"/>
  <c r="H21" i="109"/>
  <c r="H20" i="109"/>
  <c r="H18" i="109"/>
  <c r="G17" i="109"/>
  <c r="H17" i="109" s="1"/>
  <c r="G27" i="110"/>
  <c r="H27" i="110" s="1"/>
  <c r="H24" i="110"/>
  <c r="G22" i="110"/>
  <c r="H22" i="110" s="1"/>
  <c r="H21" i="110"/>
  <c r="H20" i="110"/>
  <c r="H18" i="110"/>
  <c r="G17" i="110"/>
  <c r="H17" i="110" s="1"/>
  <c r="G27" i="104"/>
  <c r="H27" i="104" s="1"/>
  <c r="H24" i="104"/>
  <c r="G22" i="104"/>
  <c r="H22" i="104" s="1"/>
  <c r="H21" i="104"/>
  <c r="H20" i="104"/>
  <c r="H18" i="104"/>
  <c r="G17" i="104"/>
  <c r="H17" i="104" s="1"/>
  <c r="G27" i="105"/>
  <c r="H27" i="105" s="1"/>
  <c r="H24" i="105"/>
  <c r="G22" i="105"/>
  <c r="H22" i="105" s="1"/>
  <c r="H21" i="105"/>
  <c r="H20" i="105"/>
  <c r="H18" i="105"/>
  <c r="G17" i="105"/>
  <c r="H17" i="105" s="1"/>
  <c r="G27" i="106"/>
  <c r="H27" i="106" s="1"/>
  <c r="H24" i="106"/>
  <c r="G22" i="106"/>
  <c r="H22" i="106" s="1"/>
  <c r="H21" i="106"/>
  <c r="H20" i="106"/>
  <c r="H18" i="106"/>
  <c r="G17" i="106"/>
  <c r="H17" i="106" s="1"/>
  <c r="G27" i="96"/>
  <c r="H27" i="96" s="1"/>
  <c r="H24" i="96"/>
  <c r="G22" i="96"/>
  <c r="H22" i="96" s="1"/>
  <c r="H21" i="96"/>
  <c r="H20" i="96"/>
  <c r="H18" i="96"/>
  <c r="G17" i="96"/>
  <c r="H17" i="96" s="1"/>
  <c r="G27" i="97"/>
  <c r="H27" i="97" s="1"/>
  <c r="H24" i="97"/>
  <c r="H22" i="97"/>
  <c r="G22" i="97"/>
  <c r="H21" i="97"/>
  <c r="H20" i="97"/>
  <c r="H18" i="97"/>
  <c r="G17" i="97"/>
  <c r="H17" i="97" s="1"/>
  <c r="G27" i="98"/>
  <c r="H27" i="98" s="1"/>
  <c r="H24" i="98"/>
  <c r="G22" i="98"/>
  <c r="H22" i="98" s="1"/>
  <c r="H21" i="98"/>
  <c r="H20" i="98"/>
  <c r="H18" i="98"/>
  <c r="G17" i="98"/>
  <c r="H17" i="98" s="1"/>
  <c r="G27" i="92"/>
  <c r="H27" i="92" s="1"/>
  <c r="H24" i="92"/>
  <c r="G22" i="92"/>
  <c r="H22" i="92" s="1"/>
  <c r="H21" i="92"/>
  <c r="H20" i="92"/>
  <c r="H18" i="92"/>
  <c r="G17" i="92"/>
  <c r="H17" i="92" s="1"/>
  <c r="G27" i="93"/>
  <c r="H27" i="93" s="1"/>
  <c r="H24" i="93"/>
  <c r="G22" i="93"/>
  <c r="H22" i="93" s="1"/>
  <c r="H21" i="93"/>
  <c r="H20" i="93"/>
  <c r="H18" i="93"/>
  <c r="G17" i="93"/>
  <c r="H17" i="93" s="1"/>
  <c r="G27" i="94"/>
  <c r="H27" i="94" s="1"/>
  <c r="H24" i="94"/>
  <c r="H22" i="94"/>
  <c r="G22" i="94"/>
  <c r="H21" i="94"/>
  <c r="H20" i="94"/>
  <c r="H18" i="94"/>
  <c r="G17" i="94"/>
  <c r="H17" i="94" s="1"/>
  <c r="G27" i="83"/>
  <c r="H27" i="83" s="1"/>
  <c r="H24" i="83"/>
  <c r="G22" i="83"/>
  <c r="H22" i="83" s="1"/>
  <c r="H21" i="83"/>
  <c r="H20" i="83"/>
  <c r="H18" i="83"/>
  <c r="G17" i="83"/>
  <c r="H17" i="83" s="1"/>
  <c r="G27" i="84"/>
  <c r="H27" i="84" s="1"/>
  <c r="H24" i="84"/>
  <c r="G22" i="84"/>
  <c r="H22" i="84" s="1"/>
  <c r="H21" i="84"/>
  <c r="H20" i="84"/>
  <c r="H18" i="84"/>
  <c r="G17" i="84"/>
  <c r="H17" i="84" s="1"/>
  <c r="G27" i="85"/>
  <c r="H27" i="85" s="1"/>
  <c r="H24" i="85"/>
  <c r="H22" i="85"/>
  <c r="G22" i="85"/>
  <c r="H21" i="85"/>
  <c r="H20" i="85"/>
  <c r="H18" i="85"/>
  <c r="G17" i="85"/>
  <c r="H17" i="85" s="1"/>
  <c r="G27" i="79"/>
  <c r="H27" i="79" s="1"/>
  <c r="H24" i="79"/>
  <c r="G22" i="79"/>
  <c r="H22" i="79" s="1"/>
  <c r="H21" i="79"/>
  <c r="H20" i="79"/>
  <c r="H18" i="79"/>
  <c r="G17" i="79"/>
  <c r="H17" i="79" s="1"/>
  <c r="G27" i="80"/>
  <c r="H27" i="80" s="1"/>
  <c r="H24" i="80"/>
  <c r="G22" i="80"/>
  <c r="H22" i="80" s="1"/>
  <c r="H21" i="80"/>
  <c r="H20" i="80"/>
  <c r="H18" i="80"/>
  <c r="G17" i="80"/>
  <c r="H17" i="80" s="1"/>
  <c r="G27" i="81"/>
  <c r="H27" i="81" s="1"/>
  <c r="H24" i="81"/>
  <c r="G22" i="81"/>
  <c r="H22" i="81" s="1"/>
  <c r="H21" i="81"/>
  <c r="H20" i="81"/>
  <c r="H18" i="81"/>
  <c r="G17" i="81"/>
  <c r="H17" i="81" s="1"/>
  <c r="G27" i="71"/>
  <c r="H27" i="71" s="1"/>
  <c r="H24" i="71"/>
  <c r="G22" i="71"/>
  <c r="H22" i="71" s="1"/>
  <c r="H21" i="71"/>
  <c r="H20" i="71"/>
  <c r="H18" i="71"/>
  <c r="G17" i="71"/>
  <c r="H17" i="71" s="1"/>
  <c r="G27" i="72"/>
  <c r="H27" i="72" s="1"/>
  <c r="H24" i="72"/>
  <c r="H22" i="72"/>
  <c r="G22" i="72"/>
  <c r="H21" i="72"/>
  <c r="H20" i="72"/>
  <c r="H18" i="72"/>
  <c r="G17" i="72"/>
  <c r="H17" i="72" s="1"/>
  <c r="G27" i="73"/>
  <c r="H27" i="73" s="1"/>
  <c r="H24" i="73"/>
  <c r="G22" i="73"/>
  <c r="H22" i="73" s="1"/>
  <c r="H21" i="73"/>
  <c r="H20" i="73"/>
  <c r="H18" i="73"/>
  <c r="G17" i="73"/>
  <c r="H17" i="73" s="1"/>
  <c r="G27" i="67"/>
  <c r="H27" i="67" s="1"/>
  <c r="H24" i="67"/>
  <c r="G22" i="67"/>
  <c r="H22" i="67" s="1"/>
  <c r="H21" i="67"/>
  <c r="H20" i="67"/>
  <c r="H18" i="67"/>
  <c r="G17" i="67"/>
  <c r="H17" i="67" s="1"/>
  <c r="G27" i="68"/>
  <c r="H27" i="68" s="1"/>
  <c r="H24" i="68"/>
  <c r="H22" i="68"/>
  <c r="G22" i="68"/>
  <c r="H21" i="68"/>
  <c r="H20" i="68"/>
  <c r="H18" i="68"/>
  <c r="G17" i="68"/>
  <c r="H17" i="68" s="1"/>
  <c r="G27" i="69"/>
  <c r="H27" i="69" s="1"/>
  <c r="H24" i="69"/>
  <c r="G22" i="69"/>
  <c r="H22" i="69" s="1"/>
  <c r="H21" i="69"/>
  <c r="H20" i="69"/>
  <c r="H18" i="69"/>
  <c r="G17" i="69"/>
  <c r="H17" i="69" s="1"/>
  <c r="H27" i="59"/>
  <c r="G27" i="59"/>
  <c r="H24" i="59"/>
  <c r="G22" i="59"/>
  <c r="H22" i="59" s="1"/>
  <c r="H21" i="59"/>
  <c r="H20" i="59"/>
  <c r="H18" i="59"/>
  <c r="G17" i="59"/>
  <c r="H17" i="59" s="1"/>
  <c r="G27" i="60"/>
  <c r="H27" i="60" s="1"/>
  <c r="H24" i="60"/>
  <c r="H22" i="60"/>
  <c r="G22" i="60"/>
  <c r="H21" i="60"/>
  <c r="H20" i="60"/>
  <c r="H18" i="60"/>
  <c r="G17" i="60"/>
  <c r="H17" i="60" s="1"/>
  <c r="G27" i="61"/>
  <c r="H27" i="61" s="1"/>
  <c r="H24" i="61"/>
  <c r="H22" i="61"/>
  <c r="G22" i="61"/>
  <c r="H21" i="61"/>
  <c r="H20" i="61"/>
  <c r="H18" i="61"/>
  <c r="G17" i="61"/>
  <c r="H17" i="61" s="1"/>
  <c r="G27" i="55"/>
  <c r="H27" i="55" s="1"/>
  <c r="H24" i="55"/>
  <c r="G22" i="55"/>
  <c r="H22" i="55" s="1"/>
  <c r="H21" i="55"/>
  <c r="H20" i="55"/>
  <c r="H18" i="55"/>
  <c r="G17" i="55"/>
  <c r="H17" i="55" s="1"/>
  <c r="G27" i="56"/>
  <c r="H27" i="56" s="1"/>
  <c r="H24" i="56"/>
  <c r="G22" i="56"/>
  <c r="H22" i="56" s="1"/>
  <c r="H21" i="56"/>
  <c r="H20" i="56"/>
  <c r="H18" i="56"/>
  <c r="G17" i="56"/>
  <c r="H17" i="56" s="1"/>
  <c r="G27" i="57"/>
  <c r="H27" i="57" s="1"/>
  <c r="H24" i="57"/>
  <c r="G22" i="57"/>
  <c r="H22" i="57" s="1"/>
  <c r="H21" i="57"/>
  <c r="H20" i="57"/>
  <c r="H18" i="57"/>
  <c r="G17" i="57"/>
  <c r="H17" i="57" s="1"/>
  <c r="G27" i="7"/>
  <c r="H27" i="7" s="1"/>
  <c r="H24" i="7"/>
  <c r="G22" i="7"/>
  <c r="H22" i="7" s="1"/>
  <c r="H21" i="7"/>
  <c r="H20" i="7"/>
  <c r="H18" i="7"/>
  <c r="G17" i="7"/>
  <c r="H17" i="7" s="1"/>
  <c r="G27" i="28"/>
  <c r="H27" i="28" s="1"/>
  <c r="H24" i="28"/>
  <c r="G22" i="28"/>
  <c r="H22" i="28" s="1"/>
  <c r="H21" i="28"/>
  <c r="H20" i="28"/>
  <c r="H18" i="28"/>
  <c r="G17" i="28"/>
  <c r="H17" i="28" s="1"/>
  <c r="G27" i="29"/>
  <c r="H27" i="29" s="1"/>
  <c r="H24" i="29"/>
  <c r="G22" i="29"/>
  <c r="H22" i="29" s="1"/>
  <c r="H21" i="29"/>
  <c r="H20" i="29"/>
  <c r="H18" i="29"/>
  <c r="G17" i="29"/>
  <c r="H17" i="29" s="1"/>
  <c r="G27" i="26"/>
  <c r="H27" i="26" s="1"/>
  <c r="H24" i="26"/>
  <c r="G22" i="26"/>
  <c r="H22" i="26" s="1"/>
  <c r="H21" i="26"/>
  <c r="H20" i="26"/>
  <c r="H18" i="26"/>
  <c r="G17" i="26"/>
  <c r="H17" i="26" s="1"/>
  <c r="G27" i="27"/>
  <c r="H27" i="27" s="1"/>
  <c r="H24" i="27"/>
  <c r="G22" i="27"/>
  <c r="H22" i="27" s="1"/>
  <c r="H21" i="27"/>
  <c r="H20" i="27"/>
  <c r="H18" i="27"/>
  <c r="H17" i="27"/>
  <c r="G17" i="27"/>
  <c r="G22" i="107"/>
  <c r="H22" i="107" s="1"/>
  <c r="H21" i="107"/>
  <c r="H20" i="107"/>
  <c r="H18" i="107"/>
  <c r="G17" i="107"/>
  <c r="H17" i="107" s="1"/>
  <c r="G22" i="103"/>
  <c r="H22" i="103" s="1"/>
  <c r="H21" i="103"/>
  <c r="H20" i="103"/>
  <c r="H18" i="103"/>
  <c r="G17" i="103"/>
  <c r="H17" i="103" s="1"/>
  <c r="G22" i="95"/>
  <c r="H22" i="95" s="1"/>
  <c r="H21" i="95"/>
  <c r="H20" i="95"/>
  <c r="H18" i="95"/>
  <c r="G17" i="95"/>
  <c r="H17" i="95" s="1"/>
  <c r="G22" i="91"/>
  <c r="H22" i="91" s="1"/>
  <c r="H21" i="91"/>
  <c r="H20" i="91"/>
  <c r="H18" i="91"/>
  <c r="G17" i="91"/>
  <c r="H17" i="91" s="1"/>
  <c r="G22" i="82"/>
  <c r="H22" i="82" s="1"/>
  <c r="H21" i="82"/>
  <c r="H20" i="82"/>
  <c r="H18" i="82"/>
  <c r="G17" i="82"/>
  <c r="H17" i="82" s="1"/>
  <c r="G22" i="78"/>
  <c r="H22" i="78" s="1"/>
  <c r="H21" i="78"/>
  <c r="H20" i="78"/>
  <c r="H18" i="78"/>
  <c r="G17" i="78"/>
  <c r="H17" i="78" s="1"/>
  <c r="G22" i="70"/>
  <c r="H22" i="70" s="1"/>
  <c r="H21" i="70"/>
  <c r="H20" i="70"/>
  <c r="H18" i="70"/>
  <c r="G17" i="70"/>
  <c r="H17" i="70" s="1"/>
  <c r="G22" i="66"/>
  <c r="H22" i="66" s="1"/>
  <c r="H21" i="66"/>
  <c r="H20" i="66"/>
  <c r="H18" i="66"/>
  <c r="H17" i="66"/>
  <c r="G17" i="66"/>
  <c r="G22" i="58"/>
  <c r="H22" i="58" s="1"/>
  <c r="H21" i="58"/>
  <c r="H20" i="58"/>
  <c r="H18" i="58"/>
  <c r="G17" i="58"/>
  <c r="H17" i="58" s="1"/>
  <c r="G27" i="100"/>
  <c r="H27" i="100" s="1"/>
  <c r="H24" i="100"/>
  <c r="G22" i="100"/>
  <c r="H22" i="100" s="1"/>
  <c r="H27" i="101"/>
  <c r="G27" i="101"/>
  <c r="H24" i="101"/>
  <c r="G22" i="101"/>
  <c r="H22" i="101" s="1"/>
  <c r="G27" i="102"/>
  <c r="H27" i="102" s="1"/>
  <c r="H24" i="102"/>
  <c r="G22" i="102"/>
  <c r="H22" i="102" s="1"/>
  <c r="G27" i="88"/>
  <c r="H27" i="88" s="1"/>
  <c r="H24" i="88"/>
  <c r="G22" i="88"/>
  <c r="H22" i="88" s="1"/>
  <c r="G27" i="89"/>
  <c r="H27" i="89" s="1"/>
  <c r="H24" i="89"/>
  <c r="G22" i="89"/>
  <c r="H22" i="89" s="1"/>
  <c r="G27" i="90"/>
  <c r="H27" i="90" s="1"/>
  <c r="H24" i="90"/>
  <c r="G22" i="90"/>
  <c r="H22" i="90" s="1"/>
  <c r="G27" i="74"/>
  <c r="H27" i="74" s="1"/>
  <c r="H24" i="74"/>
  <c r="G22" i="74"/>
  <c r="H22" i="74" s="1"/>
  <c r="G27" i="75"/>
  <c r="H27" i="75" s="1"/>
  <c r="H24" i="75"/>
  <c r="G22" i="75"/>
  <c r="H22" i="75" s="1"/>
  <c r="G27" i="76"/>
  <c r="H27" i="76" s="1"/>
  <c r="H24" i="76"/>
  <c r="G22" i="76"/>
  <c r="H22" i="76" s="1"/>
  <c r="G27" i="63"/>
  <c r="H27" i="63" s="1"/>
  <c r="H24" i="63"/>
  <c r="G22" i="63"/>
  <c r="H22" i="63" s="1"/>
  <c r="G27" i="64"/>
  <c r="H27" i="64" s="1"/>
  <c r="H24" i="64"/>
  <c r="G22" i="64"/>
  <c r="H22" i="64" s="1"/>
  <c r="G27" i="65"/>
  <c r="H27" i="65" s="1"/>
  <c r="H24" i="65"/>
  <c r="H22" i="65"/>
  <c r="G22" i="65"/>
  <c r="G27" i="51"/>
  <c r="H27" i="51" s="1"/>
  <c r="H24" i="51"/>
  <c r="G22" i="51"/>
  <c r="H22" i="51" s="1"/>
  <c r="G27" i="52"/>
  <c r="H27" i="52" s="1"/>
  <c r="H24" i="52"/>
  <c r="G22" i="52"/>
  <c r="H22" i="52" s="1"/>
  <c r="G27" i="53"/>
  <c r="H27" i="53" s="1"/>
  <c r="H24" i="53"/>
  <c r="G22" i="53"/>
  <c r="H22" i="53" s="1"/>
  <c r="G27" i="9"/>
  <c r="H27" i="9" s="1"/>
  <c r="H24" i="9"/>
  <c r="G22" i="9"/>
  <c r="H22" i="9" s="1"/>
  <c r="G27" i="10"/>
  <c r="H27" i="10" s="1"/>
  <c r="H24" i="10"/>
  <c r="G22" i="10"/>
  <c r="H22" i="10" s="1"/>
  <c r="G27" i="3"/>
  <c r="H27" i="3" s="1"/>
  <c r="H24" i="3"/>
  <c r="G27" i="99"/>
  <c r="H27" i="99" s="1"/>
  <c r="H26" i="99"/>
  <c r="H24" i="99"/>
  <c r="G27" i="87"/>
  <c r="H27" i="87" s="1"/>
  <c r="H26" i="87"/>
  <c r="H24" i="87"/>
  <c r="G27" i="62"/>
  <c r="H27" i="62" s="1"/>
  <c r="H26" i="62"/>
  <c r="H24" i="62"/>
  <c r="G27" i="50"/>
  <c r="H27" i="50" s="1"/>
  <c r="H26" i="50"/>
  <c r="H24" i="50"/>
  <c r="G27" i="2"/>
  <c r="H27" i="2" s="1"/>
  <c r="H26" i="2"/>
  <c r="H24" i="2"/>
  <c r="G27" i="5"/>
  <c r="H27" i="5" s="1"/>
  <c r="H24" i="5"/>
  <c r="E38" i="4" l="1"/>
  <c r="E38" i="5"/>
  <c r="E38" i="27"/>
  <c r="E38" i="26"/>
  <c r="E38" i="6"/>
  <c r="E38" i="7"/>
  <c r="E38" i="28"/>
  <c r="E38" i="29"/>
  <c r="E38" i="54"/>
  <c r="E38" i="55"/>
  <c r="E38" i="56"/>
  <c r="E38" i="57"/>
  <c r="E38" i="58"/>
  <c r="E38" i="59"/>
  <c r="E38" i="60"/>
  <c r="E38" i="61"/>
  <c r="E38" i="66"/>
  <c r="E38" i="67"/>
  <c r="E38" i="68"/>
  <c r="E38" i="69"/>
  <c r="E38" i="70"/>
  <c r="E38" i="71"/>
  <c r="E38" i="72"/>
  <c r="E38" i="73"/>
  <c r="E38" i="78"/>
  <c r="E38" i="79"/>
  <c r="E38" i="80"/>
  <c r="E38" i="81"/>
  <c r="E38" i="82"/>
  <c r="E38" i="83"/>
  <c r="E38" i="84"/>
  <c r="E38" i="85"/>
  <c r="E38" i="91"/>
  <c r="E38" i="92"/>
  <c r="E38" i="93"/>
  <c r="E38" i="94"/>
  <c r="E38" i="95"/>
  <c r="E38" i="96"/>
  <c r="E38" i="97"/>
  <c r="E38" i="98"/>
  <c r="E38" i="103"/>
  <c r="E38" i="104"/>
  <c r="E38" i="105"/>
  <c r="E38" i="106"/>
  <c r="E38" i="107"/>
  <c r="E38" i="108"/>
  <c r="E38" i="109"/>
  <c r="E38" i="110"/>
  <c r="H10" i="74" l="1"/>
  <c r="H10" i="75"/>
  <c r="H10" i="76"/>
  <c r="H10" i="77"/>
  <c r="H41" i="110"/>
  <c r="H39" i="110"/>
  <c r="E36" i="110"/>
  <c r="E34" i="110"/>
  <c r="E32" i="110"/>
  <c r="H31" i="110"/>
  <c r="H16" i="110"/>
  <c r="H15" i="110"/>
  <c r="H14" i="110"/>
  <c r="H13" i="110"/>
  <c r="H12" i="110"/>
  <c r="H11" i="110"/>
  <c r="H9" i="110"/>
  <c r="G8" i="110"/>
  <c r="H8" i="110" s="1"/>
  <c r="O1" i="110"/>
  <c r="H41" i="109"/>
  <c r="H39" i="109"/>
  <c r="E36" i="109"/>
  <c r="E34" i="109"/>
  <c r="E32" i="109"/>
  <c r="H31" i="109"/>
  <c r="H16" i="109"/>
  <c r="H15" i="109"/>
  <c r="H13" i="109"/>
  <c r="H12" i="109"/>
  <c r="H28" i="109" s="1"/>
  <c r="H11" i="109"/>
  <c r="H9" i="109"/>
  <c r="G8" i="109"/>
  <c r="H8" i="109" s="1"/>
  <c r="O1" i="109"/>
  <c r="H41" i="108"/>
  <c r="H39" i="108"/>
  <c r="E36" i="108"/>
  <c r="E34" i="108"/>
  <c r="E32" i="108"/>
  <c r="H31" i="108"/>
  <c r="H16" i="108"/>
  <c r="H15" i="108"/>
  <c r="H14" i="108"/>
  <c r="H13" i="108"/>
  <c r="H12" i="108"/>
  <c r="H11" i="108"/>
  <c r="H9" i="108"/>
  <c r="G8" i="108"/>
  <c r="H8" i="108" s="1"/>
  <c r="O1" i="108"/>
  <c r="H41" i="107"/>
  <c r="H39" i="107"/>
  <c r="E36" i="107"/>
  <c r="E34" i="107"/>
  <c r="E32" i="107"/>
  <c r="H31" i="107"/>
  <c r="H16" i="107"/>
  <c r="H15" i="107"/>
  <c r="H14" i="107"/>
  <c r="H13" i="107"/>
  <c r="H12" i="107"/>
  <c r="H28" i="107" s="1"/>
  <c r="H11" i="107"/>
  <c r="H9" i="107"/>
  <c r="G8" i="107"/>
  <c r="H8" i="107" s="1"/>
  <c r="O1" i="107"/>
  <c r="H41" i="106"/>
  <c r="H39" i="106"/>
  <c r="E36" i="106"/>
  <c r="E34" i="106"/>
  <c r="E32" i="106"/>
  <c r="H31" i="106"/>
  <c r="H16" i="106"/>
  <c r="H15" i="106"/>
  <c r="H14" i="106"/>
  <c r="H13" i="106"/>
  <c r="H12" i="106"/>
  <c r="H11" i="106"/>
  <c r="H9" i="106"/>
  <c r="G8" i="106"/>
  <c r="H8" i="106" s="1"/>
  <c r="O1" i="106"/>
  <c r="H41" i="105"/>
  <c r="H39" i="105"/>
  <c r="E36" i="105"/>
  <c r="E34" i="105"/>
  <c r="E32" i="105"/>
  <c r="H31" i="105"/>
  <c r="H16" i="105"/>
  <c r="H15" i="105"/>
  <c r="H13" i="105"/>
  <c r="H12" i="105"/>
  <c r="H11" i="105"/>
  <c r="H9" i="105"/>
  <c r="G8" i="105"/>
  <c r="H8" i="105" s="1"/>
  <c r="O1" i="105"/>
  <c r="H41" i="104"/>
  <c r="H39" i="104"/>
  <c r="E36" i="104"/>
  <c r="E34" i="104"/>
  <c r="E32" i="104"/>
  <c r="H31" i="104"/>
  <c r="H16" i="104"/>
  <c r="H15" i="104"/>
  <c r="H14" i="104"/>
  <c r="H13" i="104"/>
  <c r="H12" i="104"/>
  <c r="H11" i="104"/>
  <c r="H9" i="104"/>
  <c r="G8" i="104"/>
  <c r="H8" i="104" s="1"/>
  <c r="O1" i="104"/>
  <c r="H41" i="103"/>
  <c r="H39" i="103"/>
  <c r="E36" i="103"/>
  <c r="E34" i="103"/>
  <c r="E32" i="103"/>
  <c r="H31" i="103"/>
  <c r="H16" i="103"/>
  <c r="H15" i="103"/>
  <c r="H14" i="103"/>
  <c r="H13" i="103"/>
  <c r="H12" i="103"/>
  <c r="H28" i="103" s="1"/>
  <c r="H11" i="103"/>
  <c r="H9" i="103"/>
  <c r="G8" i="103"/>
  <c r="H8" i="103" s="1"/>
  <c r="O1" i="103"/>
  <c r="H41" i="102"/>
  <c r="H39" i="102"/>
  <c r="H31" i="102"/>
  <c r="H21" i="102"/>
  <c r="H20" i="102"/>
  <c r="H18" i="102"/>
  <c r="G17" i="102"/>
  <c r="H17" i="102" s="1"/>
  <c r="H16" i="102"/>
  <c r="H15" i="102"/>
  <c r="H14" i="102"/>
  <c r="H13" i="102"/>
  <c r="H12" i="102"/>
  <c r="H11" i="102"/>
  <c r="O1" i="102"/>
  <c r="H41" i="101"/>
  <c r="H39" i="101"/>
  <c r="H31" i="101"/>
  <c r="H21" i="101"/>
  <c r="H20" i="101"/>
  <c r="H18" i="101"/>
  <c r="G17" i="101"/>
  <c r="H17" i="101" s="1"/>
  <c r="H16" i="101"/>
  <c r="H15" i="101"/>
  <c r="H13" i="101"/>
  <c r="H12" i="101"/>
  <c r="H11" i="101"/>
  <c r="H10" i="101"/>
  <c r="O1" i="101"/>
  <c r="H41" i="100"/>
  <c r="H39" i="100"/>
  <c r="H31" i="100"/>
  <c r="H21" i="100"/>
  <c r="H20" i="100"/>
  <c r="H18" i="100"/>
  <c r="G17" i="100"/>
  <c r="H17" i="100" s="1"/>
  <c r="H16" i="100"/>
  <c r="H15" i="100"/>
  <c r="H14" i="100"/>
  <c r="H13" i="100"/>
  <c r="H12" i="100"/>
  <c r="H11" i="100"/>
  <c r="O1" i="100"/>
  <c r="H41" i="99"/>
  <c r="H39" i="99"/>
  <c r="H31" i="99"/>
  <c r="G22" i="99"/>
  <c r="H22" i="99" s="1"/>
  <c r="H21" i="99"/>
  <c r="H20" i="99"/>
  <c r="H18" i="99"/>
  <c r="G17" i="99"/>
  <c r="H17" i="99" s="1"/>
  <c r="H16" i="99"/>
  <c r="H15" i="99"/>
  <c r="H14" i="99"/>
  <c r="H13" i="99"/>
  <c r="H12" i="99"/>
  <c r="H11" i="99"/>
  <c r="O1" i="99"/>
  <c r="H41" i="98"/>
  <c r="H39" i="98"/>
  <c r="E36" i="98"/>
  <c r="E34" i="98"/>
  <c r="E32" i="98"/>
  <c r="H31" i="98"/>
  <c r="H16" i="98"/>
  <c r="H15" i="98"/>
  <c r="H14" i="98"/>
  <c r="H13" i="98"/>
  <c r="H12" i="98"/>
  <c r="H28" i="98" s="1"/>
  <c r="H11" i="98"/>
  <c r="H9" i="98"/>
  <c r="G8" i="98"/>
  <c r="H8" i="98" s="1"/>
  <c r="O1" i="98"/>
  <c r="H41" i="97"/>
  <c r="H39" i="97"/>
  <c r="E36" i="97"/>
  <c r="E34" i="97"/>
  <c r="E32" i="97"/>
  <c r="H31" i="97"/>
  <c r="H16" i="97"/>
  <c r="H15" i="97"/>
  <c r="H13" i="97"/>
  <c r="H12" i="97"/>
  <c r="H11" i="97"/>
  <c r="H9" i="97"/>
  <c r="G8" i="97"/>
  <c r="H8" i="97" s="1"/>
  <c r="O1" i="97"/>
  <c r="H41" i="96"/>
  <c r="H39" i="96"/>
  <c r="E36" i="96"/>
  <c r="E34" i="96"/>
  <c r="E32" i="96"/>
  <c r="H31" i="96"/>
  <c r="H16" i="96"/>
  <c r="H15" i="96"/>
  <c r="H14" i="96"/>
  <c r="H13" i="96"/>
  <c r="H12" i="96"/>
  <c r="H28" i="96" s="1"/>
  <c r="H11" i="96"/>
  <c r="H9" i="96"/>
  <c r="G8" i="96"/>
  <c r="H8" i="96" s="1"/>
  <c r="O1" i="96"/>
  <c r="H41" i="95"/>
  <c r="H39" i="95"/>
  <c r="E36" i="95"/>
  <c r="E34" i="95"/>
  <c r="E32" i="95"/>
  <c r="H31" i="95"/>
  <c r="H16" i="95"/>
  <c r="H15" i="95"/>
  <c r="H14" i="95"/>
  <c r="H13" i="95"/>
  <c r="H12" i="95"/>
  <c r="H11" i="95"/>
  <c r="H9" i="95"/>
  <c r="G8" i="95"/>
  <c r="H8" i="95" s="1"/>
  <c r="O1" i="95"/>
  <c r="H41" i="94"/>
  <c r="H39" i="94"/>
  <c r="E36" i="94"/>
  <c r="E34" i="94"/>
  <c r="E32" i="94"/>
  <c r="H31" i="94"/>
  <c r="H16" i="94"/>
  <c r="H15" i="94"/>
  <c r="H14" i="94"/>
  <c r="H13" i="94"/>
  <c r="H12" i="94"/>
  <c r="H11" i="94"/>
  <c r="H9" i="94"/>
  <c r="G8" i="94"/>
  <c r="H8" i="94" s="1"/>
  <c r="O1" i="94"/>
  <c r="H41" i="93"/>
  <c r="H39" i="93"/>
  <c r="E36" i="93"/>
  <c r="E34" i="93"/>
  <c r="E32" i="93"/>
  <c r="H31" i="93"/>
  <c r="H16" i="93"/>
  <c r="H15" i="93"/>
  <c r="H13" i="93"/>
  <c r="H12" i="93"/>
  <c r="H11" i="93"/>
  <c r="H9" i="93"/>
  <c r="G8" i="93"/>
  <c r="H8" i="93" s="1"/>
  <c r="H10" i="93" s="1"/>
  <c r="O1" i="93"/>
  <c r="H41" i="92"/>
  <c r="H39" i="92"/>
  <c r="E36" i="92"/>
  <c r="E34" i="92"/>
  <c r="E32" i="92"/>
  <c r="H31" i="92"/>
  <c r="H16" i="92"/>
  <c r="H15" i="92"/>
  <c r="H14" i="92"/>
  <c r="H13" i="92"/>
  <c r="H12" i="92"/>
  <c r="H28" i="92" s="1"/>
  <c r="H11" i="92"/>
  <c r="H9" i="92"/>
  <c r="G8" i="92"/>
  <c r="H8" i="92" s="1"/>
  <c r="O1" i="92"/>
  <c r="H41" i="91"/>
  <c r="H39" i="91"/>
  <c r="E36" i="91"/>
  <c r="E34" i="91"/>
  <c r="E32" i="91"/>
  <c r="H31" i="91"/>
  <c r="H16" i="91"/>
  <c r="H15" i="91"/>
  <c r="H14" i="91"/>
  <c r="H13" i="91"/>
  <c r="H12" i="91"/>
  <c r="H28" i="91" s="1"/>
  <c r="H11" i="91"/>
  <c r="H9" i="91"/>
  <c r="G8" i="91"/>
  <c r="H8" i="91" s="1"/>
  <c r="O1" i="91"/>
  <c r="H41" i="90"/>
  <c r="H39" i="90"/>
  <c r="H31" i="90"/>
  <c r="H21" i="90"/>
  <c r="H20" i="90"/>
  <c r="H28" i="90" s="1"/>
  <c r="H18" i="90"/>
  <c r="G17" i="90"/>
  <c r="H17" i="90" s="1"/>
  <c r="H16" i="90"/>
  <c r="H15" i="90"/>
  <c r="H14" i="90"/>
  <c r="H13" i="90"/>
  <c r="H12" i="90"/>
  <c r="H11" i="90"/>
  <c r="O1" i="90"/>
  <c r="H41" i="89"/>
  <c r="H39" i="89"/>
  <c r="H31" i="89"/>
  <c r="H21" i="89"/>
  <c r="H20" i="89"/>
  <c r="H18" i="89"/>
  <c r="G17" i="89"/>
  <c r="H17" i="89" s="1"/>
  <c r="H16" i="89"/>
  <c r="H15" i="89"/>
  <c r="H13" i="89"/>
  <c r="H12" i="89"/>
  <c r="H11" i="89"/>
  <c r="H10" i="89"/>
  <c r="O1" i="89"/>
  <c r="H41" i="88"/>
  <c r="H39" i="88"/>
  <c r="H31" i="88"/>
  <c r="H21" i="88"/>
  <c r="H20" i="88"/>
  <c r="H18" i="88"/>
  <c r="G17" i="88"/>
  <c r="H17" i="88" s="1"/>
  <c r="H16" i="88"/>
  <c r="H15" i="88"/>
  <c r="H14" i="88"/>
  <c r="H13" i="88"/>
  <c r="H12" i="88"/>
  <c r="H11" i="88"/>
  <c r="O1" i="88"/>
  <c r="H41" i="87"/>
  <c r="H39" i="87"/>
  <c r="H31" i="87"/>
  <c r="G22" i="87"/>
  <c r="H22" i="87" s="1"/>
  <c r="H21" i="87"/>
  <c r="H20" i="87"/>
  <c r="H18" i="87"/>
  <c r="G17" i="87"/>
  <c r="H17" i="87" s="1"/>
  <c r="H16" i="87"/>
  <c r="H15" i="87"/>
  <c r="H14" i="87"/>
  <c r="H13" i="87"/>
  <c r="H12" i="87"/>
  <c r="H11" i="87"/>
  <c r="O1" i="87"/>
  <c r="H41" i="85"/>
  <c r="H39" i="85"/>
  <c r="E36" i="85"/>
  <c r="E34" i="85"/>
  <c r="E32" i="85"/>
  <c r="H31" i="85"/>
  <c r="H16" i="85"/>
  <c r="H15" i="85"/>
  <c r="H14" i="85"/>
  <c r="H13" i="85"/>
  <c r="H12" i="85"/>
  <c r="H28" i="85" s="1"/>
  <c r="H11" i="85"/>
  <c r="H9" i="85"/>
  <c r="G8" i="85"/>
  <c r="H8" i="85" s="1"/>
  <c r="O1" i="85"/>
  <c r="H41" i="84"/>
  <c r="H39" i="84"/>
  <c r="E36" i="84"/>
  <c r="E34" i="84"/>
  <c r="E32" i="84"/>
  <c r="H31" i="84"/>
  <c r="H16" i="84"/>
  <c r="H15" i="84"/>
  <c r="H13" i="84"/>
  <c r="H12" i="84"/>
  <c r="H28" i="84" s="1"/>
  <c r="H11" i="84"/>
  <c r="H9" i="84"/>
  <c r="G8" i="84"/>
  <c r="H8" i="84" s="1"/>
  <c r="O1" i="84"/>
  <c r="H41" i="83"/>
  <c r="H39" i="83"/>
  <c r="E36" i="83"/>
  <c r="E34" i="83"/>
  <c r="E32" i="83"/>
  <c r="H31" i="83"/>
  <c r="H16" i="83"/>
  <c r="H15" i="83"/>
  <c r="H14" i="83"/>
  <c r="H13" i="83"/>
  <c r="H12" i="83"/>
  <c r="H11" i="83"/>
  <c r="H9" i="83"/>
  <c r="G8" i="83"/>
  <c r="H8" i="83" s="1"/>
  <c r="O1" i="83"/>
  <c r="H41" i="82"/>
  <c r="H39" i="82"/>
  <c r="E36" i="82"/>
  <c r="E34" i="82"/>
  <c r="E32" i="82"/>
  <c r="H31" i="82"/>
  <c r="H16" i="82"/>
  <c r="H15" i="82"/>
  <c r="H14" i="82"/>
  <c r="H13" i="82"/>
  <c r="H12" i="82"/>
  <c r="H11" i="82"/>
  <c r="H9" i="82"/>
  <c r="G8" i="82"/>
  <c r="H8" i="82" s="1"/>
  <c r="O1" i="82"/>
  <c r="H41" i="81"/>
  <c r="H39" i="81"/>
  <c r="E36" i="81"/>
  <c r="E34" i="81"/>
  <c r="E32" i="81"/>
  <c r="H31" i="81"/>
  <c r="H16" i="81"/>
  <c r="H15" i="81"/>
  <c r="H14" i="81"/>
  <c r="H13" i="81"/>
  <c r="H12" i="81"/>
  <c r="H11" i="81"/>
  <c r="H9" i="81"/>
  <c r="G8" i="81"/>
  <c r="H8" i="81" s="1"/>
  <c r="O1" i="81"/>
  <c r="H41" i="80"/>
  <c r="H39" i="80"/>
  <c r="E36" i="80"/>
  <c r="E34" i="80"/>
  <c r="E32" i="80"/>
  <c r="H31" i="80"/>
  <c r="H16" i="80"/>
  <c r="H15" i="80"/>
  <c r="H13" i="80"/>
  <c r="H12" i="80"/>
  <c r="H28" i="80" s="1"/>
  <c r="H11" i="80"/>
  <c r="H9" i="80"/>
  <c r="G8" i="80"/>
  <c r="H8" i="80" s="1"/>
  <c r="O1" i="80"/>
  <c r="H41" i="79"/>
  <c r="H39" i="79"/>
  <c r="E36" i="79"/>
  <c r="E34" i="79"/>
  <c r="E32" i="79"/>
  <c r="H31" i="79"/>
  <c r="H16" i="79"/>
  <c r="H15" i="79"/>
  <c r="H14" i="79"/>
  <c r="H13" i="79"/>
  <c r="H12" i="79"/>
  <c r="H28" i="79" s="1"/>
  <c r="H11" i="79"/>
  <c r="H9" i="79"/>
  <c r="G8" i="79"/>
  <c r="H8" i="79" s="1"/>
  <c r="O1" i="79"/>
  <c r="H41" i="78"/>
  <c r="H39" i="78"/>
  <c r="E36" i="78"/>
  <c r="E34" i="78"/>
  <c r="E32" i="78"/>
  <c r="H31" i="78"/>
  <c r="H16" i="78"/>
  <c r="H15" i="78"/>
  <c r="H14" i="78"/>
  <c r="H13" i="78"/>
  <c r="H12" i="78"/>
  <c r="H11" i="78"/>
  <c r="H9" i="78"/>
  <c r="G8" i="78"/>
  <c r="H8" i="78" s="1"/>
  <c r="O1" i="78"/>
  <c r="H41" i="77"/>
  <c r="H39" i="77"/>
  <c r="H31" i="77"/>
  <c r="G22" i="77"/>
  <c r="H22" i="77" s="1"/>
  <c r="H21" i="77"/>
  <c r="H20" i="77"/>
  <c r="H18" i="77"/>
  <c r="G17" i="77"/>
  <c r="H17" i="77" s="1"/>
  <c r="H16" i="77"/>
  <c r="H15" i="77"/>
  <c r="H14" i="77"/>
  <c r="H13" i="77"/>
  <c r="H12" i="77"/>
  <c r="H11" i="77"/>
  <c r="O1" i="77"/>
  <c r="H41" i="76"/>
  <c r="H39" i="76"/>
  <c r="H31" i="76"/>
  <c r="H21" i="76"/>
  <c r="H20" i="76"/>
  <c r="H18" i="76"/>
  <c r="G17" i="76"/>
  <c r="H17" i="76" s="1"/>
  <c r="H16" i="76"/>
  <c r="H15" i="76"/>
  <c r="H13" i="76"/>
  <c r="H12" i="76"/>
  <c r="H11" i="76"/>
  <c r="O1" i="76"/>
  <c r="H41" i="75"/>
  <c r="H39" i="75"/>
  <c r="H31" i="75"/>
  <c r="H21" i="75"/>
  <c r="H20" i="75"/>
  <c r="H18" i="75"/>
  <c r="G17" i="75"/>
  <c r="H17" i="75" s="1"/>
  <c r="H16" i="75"/>
  <c r="H15" i="75"/>
  <c r="H14" i="75"/>
  <c r="H13" i="75"/>
  <c r="H12" i="75"/>
  <c r="H11" i="75"/>
  <c r="O1" i="75"/>
  <c r="H41" i="74"/>
  <c r="H39" i="74"/>
  <c r="H31" i="74"/>
  <c r="H28" i="74"/>
  <c r="H21" i="74"/>
  <c r="H20" i="74"/>
  <c r="H18" i="74"/>
  <c r="G17" i="74"/>
  <c r="H17" i="74" s="1"/>
  <c r="H16" i="74"/>
  <c r="H15" i="74"/>
  <c r="H14" i="74"/>
  <c r="H13" i="74"/>
  <c r="H12" i="74"/>
  <c r="H11" i="74"/>
  <c r="O1" i="74"/>
  <c r="H41" i="73"/>
  <c r="H39" i="73"/>
  <c r="E36" i="73"/>
  <c r="E34" i="73"/>
  <c r="E32" i="73"/>
  <c r="H31" i="73"/>
  <c r="H16" i="73"/>
  <c r="H15" i="73"/>
  <c r="H14" i="73"/>
  <c r="H13" i="73"/>
  <c r="H12" i="73"/>
  <c r="H11" i="73"/>
  <c r="H9" i="73"/>
  <c r="G8" i="73"/>
  <c r="H8" i="73" s="1"/>
  <c r="O1" i="73"/>
  <c r="H41" i="72"/>
  <c r="H39" i="72"/>
  <c r="E36" i="72"/>
  <c r="E34" i="72"/>
  <c r="E32" i="72"/>
  <c r="H31" i="72"/>
  <c r="H16" i="72"/>
  <c r="H15" i="72"/>
  <c r="H13" i="72"/>
  <c r="H12" i="72"/>
  <c r="H11" i="72"/>
  <c r="H9" i="72"/>
  <c r="G8" i="72"/>
  <c r="H8" i="72" s="1"/>
  <c r="O1" i="72"/>
  <c r="H41" i="71"/>
  <c r="H39" i="71"/>
  <c r="E36" i="71"/>
  <c r="E34" i="71"/>
  <c r="E32" i="71"/>
  <c r="H31" i="71"/>
  <c r="H16" i="71"/>
  <c r="H15" i="71"/>
  <c r="H14" i="71"/>
  <c r="H13" i="71"/>
  <c r="H12" i="71"/>
  <c r="H11" i="71"/>
  <c r="H9" i="71"/>
  <c r="G8" i="71"/>
  <c r="H8" i="71" s="1"/>
  <c r="O1" i="71"/>
  <c r="H41" i="70"/>
  <c r="H39" i="70"/>
  <c r="E36" i="70"/>
  <c r="E34" i="70"/>
  <c r="E32" i="70"/>
  <c r="H31" i="70"/>
  <c r="H16" i="70"/>
  <c r="H15" i="70"/>
  <c r="H14" i="70"/>
  <c r="H13" i="70"/>
  <c r="H12" i="70"/>
  <c r="H11" i="70"/>
  <c r="H9" i="70"/>
  <c r="G8" i="70"/>
  <c r="H8" i="70" s="1"/>
  <c r="O1" i="70"/>
  <c r="H41" i="69"/>
  <c r="H39" i="69"/>
  <c r="E36" i="69"/>
  <c r="E34" i="69"/>
  <c r="E32" i="69"/>
  <c r="H31" i="69"/>
  <c r="H16" i="69"/>
  <c r="H15" i="69"/>
  <c r="H14" i="69"/>
  <c r="H13" i="69"/>
  <c r="H12" i="69"/>
  <c r="H11" i="69"/>
  <c r="H9" i="69"/>
  <c r="G8" i="69"/>
  <c r="H8" i="69" s="1"/>
  <c r="O1" i="69"/>
  <c r="H41" i="68"/>
  <c r="H39" i="68"/>
  <c r="E36" i="68"/>
  <c r="E34" i="68"/>
  <c r="E32" i="68"/>
  <c r="H31" i="68"/>
  <c r="H16" i="68"/>
  <c r="H15" i="68"/>
  <c r="H13" i="68"/>
  <c r="H12" i="68"/>
  <c r="H28" i="68" s="1"/>
  <c r="H11" i="68"/>
  <c r="H9" i="68"/>
  <c r="G8" i="68"/>
  <c r="H8" i="68" s="1"/>
  <c r="O1" i="68"/>
  <c r="H41" i="67"/>
  <c r="H39" i="67"/>
  <c r="E36" i="67"/>
  <c r="E34" i="67"/>
  <c r="E32" i="67"/>
  <c r="H31" i="67"/>
  <c r="H16" i="67"/>
  <c r="H15" i="67"/>
  <c r="H14" i="67"/>
  <c r="H13" i="67"/>
  <c r="H12" i="67"/>
  <c r="H11" i="67"/>
  <c r="H9" i="67"/>
  <c r="G8" i="67"/>
  <c r="H8" i="67" s="1"/>
  <c r="O1" i="67"/>
  <c r="H41" i="66"/>
  <c r="H39" i="66"/>
  <c r="E36" i="66"/>
  <c r="E34" i="66"/>
  <c r="E32" i="66"/>
  <c r="H31" i="66"/>
  <c r="H16" i="66"/>
  <c r="H15" i="66"/>
  <c r="H14" i="66"/>
  <c r="H13" i="66"/>
  <c r="H12" i="66"/>
  <c r="H11" i="66"/>
  <c r="H9" i="66"/>
  <c r="G8" i="66"/>
  <c r="H8" i="66" s="1"/>
  <c r="O1" i="66"/>
  <c r="H41" i="65"/>
  <c r="H39" i="65"/>
  <c r="H31" i="65"/>
  <c r="H21" i="65"/>
  <c r="H20" i="65"/>
  <c r="H18" i="65"/>
  <c r="G17" i="65"/>
  <c r="H17" i="65" s="1"/>
  <c r="H16" i="65"/>
  <c r="H15" i="65"/>
  <c r="H14" i="65"/>
  <c r="H13" i="65"/>
  <c r="H12" i="65"/>
  <c r="H11" i="65"/>
  <c r="O1" i="65"/>
  <c r="H41" i="64"/>
  <c r="H39" i="64"/>
  <c r="H31" i="64"/>
  <c r="H21" i="64"/>
  <c r="H20" i="64"/>
  <c r="H18" i="64"/>
  <c r="G17" i="64"/>
  <c r="H17" i="64" s="1"/>
  <c r="H16" i="64"/>
  <c r="H15" i="64"/>
  <c r="H13" i="64"/>
  <c r="H12" i="64"/>
  <c r="H11" i="64"/>
  <c r="O1" i="64"/>
  <c r="H41" i="63"/>
  <c r="H39" i="63"/>
  <c r="H31" i="63"/>
  <c r="H21" i="63"/>
  <c r="H20" i="63"/>
  <c r="H18" i="63"/>
  <c r="G17" i="63"/>
  <c r="H17" i="63" s="1"/>
  <c r="H16" i="63"/>
  <c r="H15" i="63"/>
  <c r="H14" i="63"/>
  <c r="H13" i="63"/>
  <c r="H12" i="63"/>
  <c r="H11" i="63"/>
  <c r="O1" i="63"/>
  <c r="H41" i="62"/>
  <c r="H39" i="62"/>
  <c r="H31" i="62"/>
  <c r="G22" i="62"/>
  <c r="H22" i="62" s="1"/>
  <c r="H21" i="62"/>
  <c r="H20" i="62"/>
  <c r="H18" i="62"/>
  <c r="G17" i="62"/>
  <c r="H17" i="62" s="1"/>
  <c r="H16" i="62"/>
  <c r="H15" i="62"/>
  <c r="H14" i="62"/>
  <c r="H13" i="62"/>
  <c r="H12" i="62"/>
  <c r="H11" i="62"/>
  <c r="O1" i="62"/>
  <c r="I23" i="49"/>
  <c r="F26" i="49"/>
  <c r="F14" i="49"/>
  <c r="E67" i="49"/>
  <c r="G43" i="49"/>
  <c r="I50" i="49"/>
  <c r="F13" i="49"/>
  <c r="D43" i="49"/>
  <c r="E14" i="49"/>
  <c r="F47" i="49"/>
  <c r="F52" i="49"/>
  <c r="F77" i="49"/>
  <c r="E65" i="49"/>
  <c r="I27" i="49"/>
  <c r="F19" i="49"/>
  <c r="F43" i="49"/>
  <c r="E50" i="49"/>
  <c r="F51" i="49"/>
  <c r="G26" i="49"/>
  <c r="I73" i="49"/>
  <c r="G18" i="49"/>
  <c r="I38" i="49"/>
  <c r="G72" i="49"/>
  <c r="D38" i="49"/>
  <c r="D19" i="49"/>
  <c r="D23" i="49"/>
  <c r="F22" i="49"/>
  <c r="I69" i="49"/>
  <c r="D65" i="49"/>
  <c r="E39" i="49"/>
  <c r="D76" i="49"/>
  <c r="D51" i="49"/>
  <c r="E18" i="49"/>
  <c r="E51" i="49"/>
  <c r="F23" i="49"/>
  <c r="I51" i="49"/>
  <c r="E63" i="49"/>
  <c r="I21" i="49"/>
  <c r="D15" i="49"/>
  <c r="E22" i="49"/>
  <c r="I15" i="49"/>
  <c r="E68" i="49"/>
  <c r="D72" i="49"/>
  <c r="E13" i="49"/>
  <c r="D64" i="49"/>
  <c r="F25" i="49"/>
  <c r="F46" i="49"/>
  <c r="E17" i="49"/>
  <c r="D39" i="49"/>
  <c r="G47" i="49"/>
  <c r="D17" i="49"/>
  <c r="D42" i="49"/>
  <c r="F76" i="49"/>
  <c r="E47" i="49"/>
  <c r="I14" i="49"/>
  <c r="E40" i="49"/>
  <c r="I25" i="49"/>
  <c r="E75" i="49"/>
  <c r="E76" i="49"/>
  <c r="D44" i="49"/>
  <c r="E72" i="49"/>
  <c r="F72" i="49"/>
  <c r="I48" i="49"/>
  <c r="E38" i="49"/>
  <c r="D22" i="49"/>
  <c r="I71" i="49"/>
  <c r="I72" i="49"/>
  <c r="F18" i="49"/>
  <c r="D13" i="49"/>
  <c r="D21" i="49"/>
  <c r="E15" i="49"/>
  <c r="E64" i="49"/>
  <c r="F27" i="49"/>
  <c r="F65" i="49"/>
  <c r="F64" i="49"/>
  <c r="E25" i="49"/>
  <c r="F17" i="49"/>
  <c r="E77" i="49"/>
  <c r="D46" i="49"/>
  <c r="D75" i="49"/>
  <c r="I64" i="49"/>
  <c r="D77" i="49"/>
  <c r="I18" i="49"/>
  <c r="F50" i="49"/>
  <c r="I40" i="49"/>
  <c r="D14" i="49"/>
  <c r="F40" i="49"/>
  <c r="I13" i="49"/>
  <c r="E69" i="49"/>
  <c r="E21" i="49"/>
  <c r="E23" i="49"/>
  <c r="D48" i="49"/>
  <c r="D71" i="49"/>
  <c r="G14" i="49"/>
  <c r="E26" i="49"/>
  <c r="D47" i="49"/>
  <c r="I68" i="49"/>
  <c r="G64" i="49"/>
  <c r="I77" i="49"/>
  <c r="D68" i="49"/>
  <c r="F38" i="49"/>
  <c r="E52" i="49"/>
  <c r="I42" i="49"/>
  <c r="D52" i="49"/>
  <c r="I46" i="49"/>
  <c r="F69" i="49"/>
  <c r="G22" i="49"/>
  <c r="I65" i="49"/>
  <c r="I67" i="49"/>
  <c r="I76" i="49"/>
  <c r="E46" i="49"/>
  <c r="F21" i="49"/>
  <c r="D25" i="49"/>
  <c r="E48" i="49"/>
  <c r="G76" i="49"/>
  <c r="G68" i="49"/>
  <c r="F71" i="49"/>
  <c r="D27" i="49"/>
  <c r="F68" i="49"/>
  <c r="E44" i="49"/>
  <c r="F42" i="49"/>
  <c r="G51" i="49"/>
  <c r="F44" i="49"/>
  <c r="F15" i="49"/>
  <c r="F67" i="49"/>
  <c r="F39" i="49"/>
  <c r="I39" i="49"/>
  <c r="D40" i="49"/>
  <c r="G39" i="49"/>
  <c r="D67" i="49"/>
  <c r="I19" i="49"/>
  <c r="I75" i="49"/>
  <c r="E19" i="49"/>
  <c r="I22" i="49"/>
  <c r="E42" i="49"/>
  <c r="F75" i="49"/>
  <c r="D69" i="49"/>
  <c r="D50" i="49"/>
  <c r="F73" i="49"/>
  <c r="E27" i="49"/>
  <c r="F48" i="49"/>
  <c r="D26" i="49"/>
  <c r="D63" i="49"/>
  <c r="I26" i="49"/>
  <c r="I63" i="49"/>
  <c r="E71" i="49"/>
  <c r="I52" i="49"/>
  <c r="D73" i="49"/>
  <c r="D18" i="49"/>
  <c r="E73" i="49"/>
  <c r="F63" i="49"/>
  <c r="I43" i="49"/>
  <c r="E43" i="49"/>
  <c r="I44" i="49"/>
  <c r="I47" i="49"/>
  <c r="I17" i="49"/>
  <c r="H28" i="101" l="1"/>
  <c r="H28" i="70"/>
  <c r="H28" i="81"/>
  <c r="H28" i="99"/>
  <c r="H28" i="105"/>
  <c r="H28" i="63"/>
  <c r="H28" i="69"/>
  <c r="H28" i="87"/>
  <c r="H28" i="93"/>
  <c r="H28" i="102"/>
  <c r="H28" i="104"/>
  <c r="H28" i="110"/>
  <c r="H28" i="62"/>
  <c r="H28" i="65"/>
  <c r="H28" i="67"/>
  <c r="H28" i="73"/>
  <c r="H28" i="76"/>
  <c r="H28" i="78"/>
  <c r="H28" i="89"/>
  <c r="H28" i="97"/>
  <c r="H28" i="108"/>
  <c r="H28" i="100"/>
  <c r="H28" i="64"/>
  <c r="H28" i="72"/>
  <c r="H28" i="83"/>
  <c r="H28" i="88"/>
  <c r="H28" i="95"/>
  <c r="H10" i="104"/>
  <c r="H28" i="106"/>
  <c r="H28" i="66"/>
  <c r="H28" i="71"/>
  <c r="H28" i="75"/>
  <c r="H28" i="82"/>
  <c r="H28" i="94"/>
  <c r="H10" i="98"/>
  <c r="H28" i="77"/>
  <c r="H30" i="77" s="1"/>
  <c r="H10" i="106"/>
  <c r="H30" i="104"/>
  <c r="H30" i="101"/>
  <c r="H10" i="105"/>
  <c r="H10" i="107"/>
  <c r="H10" i="99"/>
  <c r="H10" i="109"/>
  <c r="H10" i="108"/>
  <c r="H10" i="110"/>
  <c r="H10" i="102"/>
  <c r="H10" i="100"/>
  <c r="H10" i="103"/>
  <c r="H10" i="92"/>
  <c r="H30" i="89"/>
  <c r="H30" i="93"/>
  <c r="H10" i="87"/>
  <c r="H10" i="90"/>
  <c r="H30" i="90" s="1"/>
  <c r="H10" i="96"/>
  <c r="H10" i="94"/>
  <c r="H10" i="97"/>
  <c r="H30" i="98"/>
  <c r="H10" i="88"/>
  <c r="H10" i="91"/>
  <c r="H10" i="95"/>
  <c r="H10" i="81"/>
  <c r="H10" i="79"/>
  <c r="H10" i="85"/>
  <c r="H10" i="83"/>
  <c r="H10" i="80"/>
  <c r="H10" i="82"/>
  <c r="H10" i="84"/>
  <c r="H10" i="78"/>
  <c r="H10" i="62"/>
  <c r="H10" i="64"/>
  <c r="H10" i="68"/>
  <c r="H10" i="65"/>
  <c r="H10" i="72"/>
  <c r="H10" i="67"/>
  <c r="H10" i="69"/>
  <c r="H10" i="73"/>
  <c r="H10" i="71"/>
  <c r="H10" i="63"/>
  <c r="H10" i="66"/>
  <c r="H10" i="70"/>
  <c r="H41" i="61"/>
  <c r="H39" i="61"/>
  <c r="E36" i="61"/>
  <c r="E34" i="61"/>
  <c r="E32" i="61"/>
  <c r="H31" i="61"/>
  <c r="H16" i="61"/>
  <c r="H15" i="61"/>
  <c r="H14" i="61"/>
  <c r="H13" i="61"/>
  <c r="H12" i="61"/>
  <c r="H11" i="61"/>
  <c r="H9" i="61"/>
  <c r="G8" i="61"/>
  <c r="H8" i="61" s="1"/>
  <c r="O1" i="61"/>
  <c r="H41" i="60"/>
  <c r="H39" i="60"/>
  <c r="E36" i="60"/>
  <c r="E34" i="60"/>
  <c r="E32" i="60"/>
  <c r="H31" i="60"/>
  <c r="H16" i="60"/>
  <c r="H15" i="60"/>
  <c r="H13" i="60"/>
  <c r="H12" i="60"/>
  <c r="H11" i="60"/>
  <c r="H9" i="60"/>
  <c r="G8" i="60"/>
  <c r="H8" i="60" s="1"/>
  <c r="O1" i="60"/>
  <c r="H41" i="59"/>
  <c r="H39" i="59"/>
  <c r="E36" i="59"/>
  <c r="E34" i="59"/>
  <c r="E32" i="59"/>
  <c r="H31" i="59"/>
  <c r="H16" i="59"/>
  <c r="H15" i="59"/>
  <c r="H14" i="59"/>
  <c r="H13" i="59"/>
  <c r="H12" i="59"/>
  <c r="H11" i="59"/>
  <c r="H9" i="59"/>
  <c r="G8" i="59"/>
  <c r="H8" i="59" s="1"/>
  <c r="O1" i="59"/>
  <c r="H41" i="58"/>
  <c r="H39" i="58"/>
  <c r="E36" i="58"/>
  <c r="E34" i="58"/>
  <c r="E32" i="58"/>
  <c r="H31" i="58"/>
  <c r="H16" i="58"/>
  <c r="H15" i="58"/>
  <c r="H14" i="58"/>
  <c r="H13" i="58"/>
  <c r="H12" i="58"/>
  <c r="H11" i="58"/>
  <c r="H9" i="58"/>
  <c r="G8" i="58"/>
  <c r="H8" i="58" s="1"/>
  <c r="O1" i="58"/>
  <c r="H41" i="57"/>
  <c r="H39" i="57"/>
  <c r="E36" i="57"/>
  <c r="E34" i="57"/>
  <c r="E32" i="57"/>
  <c r="H31" i="57"/>
  <c r="H16" i="57"/>
  <c r="H15" i="57"/>
  <c r="H14" i="57"/>
  <c r="H13" i="57"/>
  <c r="H12" i="57"/>
  <c r="H11" i="57"/>
  <c r="H9" i="57"/>
  <c r="G8" i="57"/>
  <c r="H8" i="57" s="1"/>
  <c r="O1" i="57"/>
  <c r="H41" i="56"/>
  <c r="H39" i="56"/>
  <c r="E36" i="56"/>
  <c r="E34" i="56"/>
  <c r="E32" i="56"/>
  <c r="H31" i="56"/>
  <c r="H16" i="56"/>
  <c r="H15" i="56"/>
  <c r="H13" i="56"/>
  <c r="H12" i="56"/>
  <c r="H28" i="56" s="1"/>
  <c r="H11" i="56"/>
  <c r="H9" i="56"/>
  <c r="G8" i="56"/>
  <c r="H8" i="56" s="1"/>
  <c r="H10" i="56" s="1"/>
  <c r="O1" i="56"/>
  <c r="H41" i="55"/>
  <c r="H39" i="55"/>
  <c r="E36" i="55"/>
  <c r="E34" i="55"/>
  <c r="E32" i="55"/>
  <c r="H31" i="55"/>
  <c r="H16" i="55"/>
  <c r="H15" i="55"/>
  <c r="H14" i="55"/>
  <c r="H13" i="55"/>
  <c r="H12" i="55"/>
  <c r="H11" i="55"/>
  <c r="H9" i="55"/>
  <c r="G8" i="55"/>
  <c r="H8" i="55" s="1"/>
  <c r="O1" i="55"/>
  <c r="H41" i="54"/>
  <c r="H39" i="54"/>
  <c r="E36" i="54"/>
  <c r="E34" i="54"/>
  <c r="E32" i="54"/>
  <c r="H31" i="54"/>
  <c r="G22" i="54"/>
  <c r="H22" i="54" s="1"/>
  <c r="H21" i="54"/>
  <c r="H20" i="54"/>
  <c r="H18" i="54"/>
  <c r="G17" i="54"/>
  <c r="H17" i="54" s="1"/>
  <c r="H16" i="54"/>
  <c r="H15" i="54"/>
  <c r="H14" i="54"/>
  <c r="H13" i="54"/>
  <c r="H12" i="54"/>
  <c r="H11" i="54"/>
  <c r="H9" i="54"/>
  <c r="G8" i="54"/>
  <c r="H8" i="54" s="1"/>
  <c r="O1" i="54"/>
  <c r="H41" i="53"/>
  <c r="H39" i="53"/>
  <c r="H31" i="53"/>
  <c r="H21" i="53"/>
  <c r="H20" i="53"/>
  <c r="H18" i="53"/>
  <c r="G17" i="53"/>
  <c r="H17" i="53" s="1"/>
  <c r="H16" i="53"/>
  <c r="H15" i="53"/>
  <c r="H14" i="53"/>
  <c r="H13" i="53"/>
  <c r="H12" i="53"/>
  <c r="H11" i="53"/>
  <c r="O1" i="53"/>
  <c r="H41" i="52"/>
  <c r="H39" i="52"/>
  <c r="H31" i="52"/>
  <c r="H21" i="52"/>
  <c r="H20" i="52"/>
  <c r="H18" i="52"/>
  <c r="G17" i="52"/>
  <c r="H17" i="52" s="1"/>
  <c r="H16" i="52"/>
  <c r="H15" i="52"/>
  <c r="H13" i="52"/>
  <c r="H12" i="52"/>
  <c r="H11" i="52"/>
  <c r="H10" i="52"/>
  <c r="O1" i="52"/>
  <c r="H41" i="51"/>
  <c r="H39" i="51"/>
  <c r="H31" i="51"/>
  <c r="H21" i="51"/>
  <c r="H20" i="51"/>
  <c r="H18" i="51"/>
  <c r="G17" i="51"/>
  <c r="H17" i="51" s="1"/>
  <c r="H16" i="51"/>
  <c r="H15" i="51"/>
  <c r="H14" i="51"/>
  <c r="H13" i="51"/>
  <c r="H12" i="51"/>
  <c r="H11" i="51"/>
  <c r="O1" i="51"/>
  <c r="H41" i="50"/>
  <c r="H39" i="50"/>
  <c r="H31" i="50"/>
  <c r="G22" i="50"/>
  <c r="H22" i="50" s="1"/>
  <c r="H21" i="50"/>
  <c r="H20" i="50"/>
  <c r="H18" i="50"/>
  <c r="G17" i="50"/>
  <c r="H17" i="50" s="1"/>
  <c r="H16" i="50"/>
  <c r="H15" i="50"/>
  <c r="H14" i="50"/>
  <c r="H13" i="50"/>
  <c r="H12" i="50"/>
  <c r="H11" i="50"/>
  <c r="O1" i="50"/>
  <c r="E36" i="29"/>
  <c r="E34" i="29"/>
  <c r="E32" i="29"/>
  <c r="H31" i="29"/>
  <c r="H16" i="29"/>
  <c r="H15" i="29"/>
  <c r="H14" i="29"/>
  <c r="H16" i="26"/>
  <c r="H15" i="26"/>
  <c r="H14" i="26"/>
  <c r="H16" i="7"/>
  <c r="H15" i="7"/>
  <c r="H14" i="7"/>
  <c r="G22" i="5"/>
  <c r="H22" i="5" s="1"/>
  <c r="H21" i="5"/>
  <c r="H20" i="5"/>
  <c r="H18" i="5"/>
  <c r="G17" i="5"/>
  <c r="H17" i="5" s="1"/>
  <c r="H16" i="5"/>
  <c r="H15" i="5"/>
  <c r="H14" i="5"/>
  <c r="I35" i="49"/>
  <c r="I60" i="49"/>
  <c r="E9" i="49"/>
  <c r="F36" i="49"/>
  <c r="I36" i="49"/>
  <c r="F34" i="49"/>
  <c r="F10" i="49"/>
  <c r="E34" i="49"/>
  <c r="F61" i="49"/>
  <c r="I59" i="49"/>
  <c r="I61" i="49"/>
  <c r="F9" i="49"/>
  <c r="D36" i="49"/>
  <c r="D34" i="49"/>
  <c r="D11" i="49"/>
  <c r="F59" i="49"/>
  <c r="E11" i="49"/>
  <c r="G10" i="49"/>
  <c r="G35" i="49"/>
  <c r="E59" i="49"/>
  <c r="I10" i="49"/>
  <c r="I11" i="49"/>
  <c r="F11" i="49"/>
  <c r="D9" i="49"/>
  <c r="E10" i="49"/>
  <c r="F60" i="49"/>
  <c r="I34" i="49"/>
  <c r="D59" i="49"/>
  <c r="D35" i="49"/>
  <c r="G60" i="49"/>
  <c r="E60" i="49"/>
  <c r="E36" i="49"/>
  <c r="I9" i="49"/>
  <c r="E35" i="49"/>
  <c r="D60" i="49"/>
  <c r="E61" i="49"/>
  <c r="F35" i="49"/>
  <c r="D61" i="49"/>
  <c r="D10" i="49"/>
  <c r="H28" i="58" l="1"/>
  <c r="H28" i="52"/>
  <c r="H28" i="57"/>
  <c r="H10" i="61"/>
  <c r="H28" i="61"/>
  <c r="H30" i="108"/>
  <c r="H32" i="108" s="1"/>
  <c r="H34" i="108" s="1"/>
  <c r="H36" i="108" s="1"/>
  <c r="H28" i="51"/>
  <c r="H28" i="55"/>
  <c r="H28" i="50"/>
  <c r="H28" i="60"/>
  <c r="H30" i="106"/>
  <c r="H28" i="53"/>
  <c r="H28" i="59"/>
  <c r="H28" i="54"/>
  <c r="H32" i="101"/>
  <c r="H34" i="101" s="1"/>
  <c r="H36" i="101" s="1"/>
  <c r="H30" i="63"/>
  <c r="H32" i="63" s="1"/>
  <c r="H34" i="63" s="1"/>
  <c r="H30" i="102"/>
  <c r="H30" i="69"/>
  <c r="H30" i="107"/>
  <c r="H30" i="96"/>
  <c r="H30" i="109"/>
  <c r="H30" i="95"/>
  <c r="H30" i="97"/>
  <c r="H30" i="80"/>
  <c r="H30" i="94"/>
  <c r="H30" i="92"/>
  <c r="H30" i="73"/>
  <c r="H30" i="105"/>
  <c r="H30" i="99"/>
  <c r="H30" i="81"/>
  <c r="H30" i="100"/>
  <c r="H32" i="104"/>
  <c r="H30" i="64"/>
  <c r="H30" i="110"/>
  <c r="H30" i="62"/>
  <c r="H30" i="88"/>
  <c r="H32" i="106"/>
  <c r="H34" i="106" s="1"/>
  <c r="H30" i="87"/>
  <c r="H30" i="103"/>
  <c r="H30" i="91"/>
  <c r="H32" i="98"/>
  <c r="H34" i="98" s="1"/>
  <c r="H32" i="90"/>
  <c r="H34" i="90" s="1"/>
  <c r="H30" i="79"/>
  <c r="H32" i="89"/>
  <c r="H34" i="89" s="1"/>
  <c r="H30" i="68"/>
  <c r="H30" i="65"/>
  <c r="H30" i="78"/>
  <c r="H32" i="93"/>
  <c r="H34" i="93" s="1"/>
  <c r="H30" i="83"/>
  <c r="H30" i="84"/>
  <c r="H30" i="76"/>
  <c r="H30" i="75"/>
  <c r="H30" i="66"/>
  <c r="H30" i="67"/>
  <c r="H30" i="85"/>
  <c r="H30" i="82"/>
  <c r="H32" i="77"/>
  <c r="H34" i="77" s="1"/>
  <c r="H30" i="74"/>
  <c r="H30" i="72"/>
  <c r="H30" i="70"/>
  <c r="H30" i="71"/>
  <c r="H10" i="55"/>
  <c r="H30" i="61"/>
  <c r="H10" i="58"/>
  <c r="H10" i="57"/>
  <c r="H30" i="56"/>
  <c r="H30" i="52"/>
  <c r="H10" i="59"/>
  <c r="H10" i="50"/>
  <c r="H10" i="53"/>
  <c r="H10" i="60"/>
  <c r="H10" i="54"/>
  <c r="H10" i="51"/>
  <c r="G22" i="6"/>
  <c r="H22" i="6" s="1"/>
  <c r="H21" i="6"/>
  <c r="H20" i="6"/>
  <c r="H18" i="6"/>
  <c r="G17" i="6"/>
  <c r="H17" i="6" s="1"/>
  <c r="H16" i="6"/>
  <c r="H15" i="6"/>
  <c r="H14" i="6"/>
  <c r="H21" i="4"/>
  <c r="H20" i="4"/>
  <c r="H18" i="4"/>
  <c r="G17" i="4"/>
  <c r="H17" i="4" s="1"/>
  <c r="H16" i="4"/>
  <c r="H21" i="9"/>
  <c r="H20" i="9"/>
  <c r="H18" i="9"/>
  <c r="G17" i="9"/>
  <c r="H17" i="9" s="1"/>
  <c r="H16" i="9"/>
  <c r="H21" i="3"/>
  <c r="H20" i="3"/>
  <c r="H18" i="3"/>
  <c r="G17" i="3"/>
  <c r="H17" i="3" s="1"/>
  <c r="H16" i="3"/>
  <c r="H21" i="10"/>
  <c r="G17" i="10"/>
  <c r="H21" i="2"/>
  <c r="G17" i="2"/>
  <c r="H41" i="2"/>
  <c r="H39" i="2"/>
  <c r="H41" i="3"/>
  <c r="H39" i="3"/>
  <c r="H41" i="10"/>
  <c r="H39" i="10"/>
  <c r="H41" i="9"/>
  <c r="H39" i="9"/>
  <c r="H41" i="4"/>
  <c r="H39" i="4"/>
  <c r="H41" i="5"/>
  <c r="H39" i="5"/>
  <c r="H41" i="27"/>
  <c r="H39" i="27"/>
  <c r="H41" i="26"/>
  <c r="H39" i="26"/>
  <c r="H41" i="6"/>
  <c r="H39" i="6"/>
  <c r="H41" i="7"/>
  <c r="H39" i="7"/>
  <c r="H41" i="28"/>
  <c r="H39" i="28"/>
  <c r="H41" i="29"/>
  <c r="H39" i="29"/>
  <c r="H33" i="8"/>
  <c r="H31" i="8"/>
  <c r="H33" i="11"/>
  <c r="H31" i="11"/>
  <c r="H33" i="16"/>
  <c r="H31" i="16"/>
  <c r="H33" i="17"/>
  <c r="H31" i="17"/>
  <c r="H33" i="12"/>
  <c r="H31" i="12"/>
  <c r="H33" i="14"/>
  <c r="H31" i="14"/>
  <c r="H33" i="30"/>
  <c r="H31" i="30"/>
  <c r="H33" i="31"/>
  <c r="H31" i="31"/>
  <c r="H33" i="13"/>
  <c r="H31" i="13"/>
  <c r="H33" i="15"/>
  <c r="H31" i="15"/>
  <c r="E36" i="2"/>
  <c r="E36" i="4"/>
  <c r="E34" i="4"/>
  <c r="E32" i="4"/>
  <c r="E36" i="5"/>
  <c r="E34" i="5"/>
  <c r="E32" i="5"/>
  <c r="E36" i="27"/>
  <c r="E34" i="27"/>
  <c r="E32" i="27"/>
  <c r="E36" i="26"/>
  <c r="E34" i="26"/>
  <c r="E32" i="26"/>
  <c r="E36" i="6"/>
  <c r="E34" i="6"/>
  <c r="E32" i="6"/>
  <c r="E36" i="7"/>
  <c r="E34" i="7"/>
  <c r="E32" i="7"/>
  <c r="E36" i="28"/>
  <c r="E34" i="28"/>
  <c r="E32" i="28"/>
  <c r="E29" i="8"/>
  <c r="E27" i="8"/>
  <c r="E25" i="8"/>
  <c r="E29" i="11"/>
  <c r="E27" i="11"/>
  <c r="E25" i="11"/>
  <c r="E29" i="16"/>
  <c r="E27" i="16"/>
  <c r="E25" i="16"/>
  <c r="E29" i="17"/>
  <c r="E27" i="17"/>
  <c r="E25" i="17"/>
  <c r="E29" i="12"/>
  <c r="E27" i="12"/>
  <c r="E25" i="12"/>
  <c r="E29" i="14"/>
  <c r="E27" i="14"/>
  <c r="E25" i="14"/>
  <c r="E29" i="30"/>
  <c r="E27" i="30"/>
  <c r="E25" i="30"/>
  <c r="E29" i="31"/>
  <c r="E27" i="31"/>
  <c r="E25" i="31"/>
  <c r="E29" i="13"/>
  <c r="E27" i="13"/>
  <c r="E25" i="13"/>
  <c r="E29" i="15"/>
  <c r="E27" i="15"/>
  <c r="E25" i="15"/>
  <c r="G20" i="8"/>
  <c r="G20" i="11"/>
  <c r="G20" i="16"/>
  <c r="G20" i="17"/>
  <c r="G20" i="12"/>
  <c r="G20" i="14"/>
  <c r="G20" i="30"/>
  <c r="G20" i="31"/>
  <c r="G20" i="13"/>
  <c r="G20" i="15"/>
  <c r="G22" i="4"/>
  <c r="G22" i="3"/>
  <c r="G22" i="2"/>
  <c r="G8" i="4"/>
  <c r="G8" i="5"/>
  <c r="G8" i="27"/>
  <c r="G8" i="26"/>
  <c r="G8" i="6"/>
  <c r="G8" i="7"/>
  <c r="G8" i="28"/>
  <c r="G8" i="29"/>
  <c r="G8" i="8"/>
  <c r="G8" i="11"/>
  <c r="G8" i="16"/>
  <c r="G8" i="17"/>
  <c r="G8" i="12"/>
  <c r="G8" i="14"/>
  <c r="G8" i="30"/>
  <c r="G8" i="31"/>
  <c r="G8" i="13"/>
  <c r="G8" i="15"/>
  <c r="O1" i="2"/>
  <c r="O1" i="3"/>
  <c r="O1" i="10"/>
  <c r="O1" i="9"/>
  <c r="O1" i="4"/>
  <c r="O1" i="5"/>
  <c r="O1" i="27"/>
  <c r="O1" i="26"/>
  <c r="O1" i="6"/>
  <c r="O1" i="7"/>
  <c r="O1" i="28"/>
  <c r="O1" i="29"/>
  <c r="O1" i="8"/>
  <c r="O1" i="11"/>
  <c r="O1" i="16"/>
  <c r="O1" i="17"/>
  <c r="O1" i="12"/>
  <c r="O1" i="14"/>
  <c r="O1" i="30"/>
  <c r="O1" i="31"/>
  <c r="O1" i="13"/>
  <c r="O1" i="15"/>
  <c r="F70" i="49"/>
  <c r="I56" i="49"/>
  <c r="I54" i="49"/>
  <c r="I31" i="49"/>
  <c r="E70" i="49"/>
  <c r="I5" i="49"/>
  <c r="E58" i="49"/>
  <c r="E8" i="49"/>
  <c r="I74" i="49"/>
  <c r="F45" i="49"/>
  <c r="I58" i="49"/>
  <c r="E57" i="49"/>
  <c r="I8" i="49"/>
  <c r="D16" i="49"/>
  <c r="F20" i="49"/>
  <c r="D30" i="49"/>
  <c r="I30" i="49"/>
  <c r="E6" i="49"/>
  <c r="D57" i="49"/>
  <c r="D7" i="49"/>
  <c r="E54" i="49"/>
  <c r="F57" i="49"/>
  <c r="F31" i="49"/>
  <c r="I6" i="49"/>
  <c r="E29" i="49"/>
  <c r="D12" i="49"/>
  <c r="F32" i="49"/>
  <c r="F37" i="49"/>
  <c r="E56" i="49"/>
  <c r="E33" i="49"/>
  <c r="F7" i="49"/>
  <c r="F24" i="49"/>
  <c r="I41" i="49"/>
  <c r="I24" i="49"/>
  <c r="D56" i="49"/>
  <c r="I66" i="49"/>
  <c r="D32" i="49"/>
  <c r="D66" i="49"/>
  <c r="I12" i="49"/>
  <c r="D58" i="49"/>
  <c r="E37" i="49"/>
  <c r="E5" i="49"/>
  <c r="I62" i="49"/>
  <c r="E4" i="49"/>
  <c r="E49" i="49"/>
  <c r="E30" i="49"/>
  <c r="I49" i="49"/>
  <c r="D5" i="49"/>
  <c r="F49" i="49"/>
  <c r="F30" i="49"/>
  <c r="I45" i="49"/>
  <c r="E74" i="49"/>
  <c r="E32" i="49"/>
  <c r="F55" i="49"/>
  <c r="D55" i="49"/>
  <c r="F4" i="49"/>
  <c r="I55" i="49"/>
  <c r="D24" i="49"/>
  <c r="D62" i="49"/>
  <c r="E31" i="49"/>
  <c r="F6" i="49"/>
  <c r="D29" i="49"/>
  <c r="F16" i="49"/>
  <c r="D4" i="49"/>
  <c r="D70" i="49"/>
  <c r="F8" i="49"/>
  <c r="D33" i="49"/>
  <c r="F74" i="49"/>
  <c r="E24" i="49"/>
  <c r="F62" i="49"/>
  <c r="E12" i="49"/>
  <c r="I4" i="49"/>
  <c r="D41" i="49"/>
  <c r="E7" i="49"/>
  <c r="F29" i="49"/>
  <c r="D37" i="49"/>
  <c r="I57" i="49"/>
  <c r="D54" i="49"/>
  <c r="E20" i="49"/>
  <c r="I7" i="49"/>
  <c r="D74" i="49"/>
  <c r="E16" i="49"/>
  <c r="F66" i="49"/>
  <c r="F58" i="49"/>
  <c r="E62" i="49"/>
  <c r="I37" i="49"/>
  <c r="I20" i="49"/>
  <c r="I33" i="49"/>
  <c r="I70" i="49"/>
  <c r="F5" i="49"/>
  <c r="I32" i="49"/>
  <c r="D20" i="49"/>
  <c r="E41" i="49"/>
  <c r="E66" i="49"/>
  <c r="F12" i="49"/>
  <c r="D8" i="49"/>
  <c r="I29" i="49"/>
  <c r="D6" i="49"/>
  <c r="F56" i="49"/>
  <c r="D31" i="49"/>
  <c r="E45" i="49"/>
  <c r="D49" i="49"/>
  <c r="F33" i="49"/>
  <c r="F54" i="49"/>
  <c r="E55" i="49"/>
  <c r="D45" i="49"/>
  <c r="F41" i="49"/>
  <c r="I16" i="49"/>
  <c r="H38" i="108" l="1"/>
  <c r="H38" i="101"/>
  <c r="H32" i="66"/>
  <c r="H32" i="80"/>
  <c r="H34" i="80" s="1"/>
  <c r="H32" i="83"/>
  <c r="H32" i="105"/>
  <c r="H34" i="105" s="1"/>
  <c r="H32" i="96"/>
  <c r="H34" i="96" s="1"/>
  <c r="H32" i="64"/>
  <c r="H34" i="64" s="1"/>
  <c r="H36" i="64" s="1"/>
  <c r="H32" i="65"/>
  <c r="H34" i="65" s="1"/>
  <c r="H32" i="69"/>
  <c r="H34" i="69" s="1"/>
  <c r="H32" i="91"/>
  <c r="H34" i="91" s="1"/>
  <c r="H32" i="73"/>
  <c r="H34" i="73" s="1"/>
  <c r="H32" i="107"/>
  <c r="H32" i="78"/>
  <c r="H34" i="78" s="1"/>
  <c r="H32" i="92"/>
  <c r="H34" i="92" s="1"/>
  <c r="H36" i="92" s="1"/>
  <c r="H32" i="67"/>
  <c r="H32" i="94"/>
  <c r="H34" i="94" s="1"/>
  <c r="H36" i="94" s="1"/>
  <c r="H32" i="68"/>
  <c r="H34" i="68" s="1"/>
  <c r="H32" i="81"/>
  <c r="H34" i="81" s="1"/>
  <c r="H32" i="97"/>
  <c r="H34" i="97" s="1"/>
  <c r="H36" i="97" s="1"/>
  <c r="H32" i="87"/>
  <c r="H34" i="87" s="1"/>
  <c r="H32" i="70"/>
  <c r="H34" i="70" s="1"/>
  <c r="H32" i="52"/>
  <c r="H32" i="72"/>
  <c r="H34" i="72" s="1"/>
  <c r="H32" i="76"/>
  <c r="H34" i="76" s="1"/>
  <c r="H36" i="76" s="1"/>
  <c r="H32" i="79"/>
  <c r="H34" i="79" s="1"/>
  <c r="H32" i="88"/>
  <c r="H34" i="88" s="1"/>
  <c r="H32" i="102"/>
  <c r="H34" i="102" s="1"/>
  <c r="H32" i="95"/>
  <c r="H34" i="95" s="1"/>
  <c r="H36" i="95" s="1"/>
  <c r="H32" i="84"/>
  <c r="H32" i="62"/>
  <c r="H34" i="62" s="1"/>
  <c r="H36" i="62" s="1"/>
  <c r="H32" i="99"/>
  <c r="H34" i="99" s="1"/>
  <c r="H36" i="99" s="1"/>
  <c r="H32" i="109"/>
  <c r="H34" i="109" s="1"/>
  <c r="H40" i="108"/>
  <c r="H36" i="106"/>
  <c r="H38" i="106" s="1"/>
  <c r="H30" i="59"/>
  <c r="H32" i="100"/>
  <c r="H34" i="104"/>
  <c r="H36" i="104" s="1"/>
  <c r="H32" i="103"/>
  <c r="H32" i="110"/>
  <c r="H34" i="110" s="1"/>
  <c r="H36" i="77"/>
  <c r="H38" i="77" s="1"/>
  <c r="H36" i="98"/>
  <c r="H38" i="98" s="1"/>
  <c r="H34" i="66"/>
  <c r="H36" i="66" s="1"/>
  <c r="H36" i="89"/>
  <c r="H38" i="89" s="1"/>
  <c r="H36" i="93"/>
  <c r="H38" i="93" s="1"/>
  <c r="H36" i="90"/>
  <c r="H34" i="67"/>
  <c r="H36" i="67" s="1"/>
  <c r="H32" i="85"/>
  <c r="H30" i="50"/>
  <c r="H32" i="74"/>
  <c r="H34" i="74" s="1"/>
  <c r="H30" i="55"/>
  <c r="H32" i="75"/>
  <c r="H34" i="75" s="1"/>
  <c r="H32" i="82"/>
  <c r="H34" i="82" s="1"/>
  <c r="H36" i="63"/>
  <c r="H30" i="54"/>
  <c r="H30" i="51"/>
  <c r="H30" i="53"/>
  <c r="H32" i="71"/>
  <c r="H30" i="60"/>
  <c r="H30" i="57"/>
  <c r="H32" i="56"/>
  <c r="H34" i="56" s="1"/>
  <c r="H32" i="61"/>
  <c r="H30" i="58"/>
  <c r="G75" i="49"/>
  <c r="H38" i="97" l="1"/>
  <c r="H36" i="73"/>
  <c r="H38" i="73" s="1"/>
  <c r="H36" i="91"/>
  <c r="H36" i="78"/>
  <c r="H38" i="78" s="1"/>
  <c r="H40" i="78" s="1"/>
  <c r="H36" i="102"/>
  <c r="H38" i="102" s="1"/>
  <c r="H40" i="102" s="1"/>
  <c r="H36" i="72"/>
  <c r="H38" i="66"/>
  <c r="H36" i="87"/>
  <c r="H38" i="87" s="1"/>
  <c r="H40" i="87" s="1"/>
  <c r="H38" i="76"/>
  <c r="H36" i="65"/>
  <c r="H38" i="65" s="1"/>
  <c r="H36" i="81"/>
  <c r="H38" i="81" s="1"/>
  <c r="H34" i="83"/>
  <c r="H36" i="83" s="1"/>
  <c r="H38" i="62"/>
  <c r="H40" i="62" s="1"/>
  <c r="H38" i="99"/>
  <c r="H36" i="68"/>
  <c r="H38" i="68" s="1"/>
  <c r="H36" i="105"/>
  <c r="H38" i="105" s="1"/>
  <c r="H38" i="92"/>
  <c r="H40" i="92" s="1"/>
  <c r="H36" i="96"/>
  <c r="H38" i="96" s="1"/>
  <c r="H36" i="109"/>
  <c r="H38" i="109" s="1"/>
  <c r="H32" i="60"/>
  <c r="H34" i="60" s="1"/>
  <c r="H36" i="60" s="1"/>
  <c r="H38" i="67"/>
  <c r="H36" i="69"/>
  <c r="H38" i="69" s="1"/>
  <c r="H34" i="52"/>
  <c r="H36" i="52" s="1"/>
  <c r="H40" i="77"/>
  <c r="H32" i="54"/>
  <c r="H34" i="54" s="1"/>
  <c r="H34" i="84"/>
  <c r="H36" i="84" s="1"/>
  <c r="H38" i="90"/>
  <c r="H40" i="90" s="1"/>
  <c r="H34" i="107"/>
  <c r="H36" i="107" s="1"/>
  <c r="H32" i="59"/>
  <c r="H36" i="70"/>
  <c r="H32" i="55"/>
  <c r="H34" i="55" s="1"/>
  <c r="H38" i="94"/>
  <c r="H40" i="94" s="1"/>
  <c r="H32" i="50"/>
  <c r="H34" i="50" s="1"/>
  <c r="H36" i="50" s="1"/>
  <c r="H32" i="53"/>
  <c r="H34" i="53" s="1"/>
  <c r="H36" i="53" s="1"/>
  <c r="H40" i="73"/>
  <c r="H40" i="98"/>
  <c r="H38" i="63"/>
  <c r="H40" i="63" s="1"/>
  <c r="H40" i="99"/>
  <c r="H36" i="80"/>
  <c r="H38" i="80" s="1"/>
  <c r="H36" i="88"/>
  <c r="H38" i="88" s="1"/>
  <c r="H40" i="106"/>
  <c r="H38" i="95"/>
  <c r="H32" i="51"/>
  <c r="H34" i="51" s="1"/>
  <c r="H36" i="51" s="1"/>
  <c r="H36" i="79"/>
  <c r="H38" i="72"/>
  <c r="H38" i="91"/>
  <c r="H40" i="91" s="1"/>
  <c r="H38" i="64"/>
  <c r="H38" i="104"/>
  <c r="H40" i="104" s="1"/>
  <c r="H36" i="110"/>
  <c r="H38" i="110" s="1"/>
  <c r="H34" i="85"/>
  <c r="H36" i="85" s="1"/>
  <c r="H34" i="100"/>
  <c r="H36" i="100" s="1"/>
  <c r="H40" i="67"/>
  <c r="H34" i="103"/>
  <c r="H36" i="103" s="1"/>
  <c r="H40" i="95"/>
  <c r="H40" i="66"/>
  <c r="H36" i="75"/>
  <c r="H36" i="82"/>
  <c r="H36" i="74"/>
  <c r="H38" i="74" s="1"/>
  <c r="H34" i="71"/>
  <c r="H36" i="71" s="1"/>
  <c r="H34" i="59"/>
  <c r="H36" i="59" s="1"/>
  <c r="H36" i="56"/>
  <c r="H38" i="56" s="1"/>
  <c r="H34" i="61"/>
  <c r="H32" i="57"/>
  <c r="H32" i="58"/>
  <c r="H34" i="58" s="1"/>
  <c r="G46" i="49"/>
  <c r="G52" i="49"/>
  <c r="G37" i="49"/>
  <c r="G19" i="49"/>
  <c r="G12" i="49"/>
  <c r="G23" i="49"/>
  <c r="G65" i="49"/>
  <c r="G38" i="49"/>
  <c r="G27" i="49"/>
  <c r="G20" i="49"/>
  <c r="G41" i="49"/>
  <c r="G73" i="49"/>
  <c r="G13" i="49"/>
  <c r="G24" i="49"/>
  <c r="G50" i="49"/>
  <c r="G48" i="49"/>
  <c r="G45" i="49"/>
  <c r="G70" i="49"/>
  <c r="H40" i="110" l="1"/>
  <c r="H40" i="65"/>
  <c r="H38" i="53"/>
  <c r="H40" i="53" s="1"/>
  <c r="H36" i="55"/>
  <c r="H38" i="55" s="1"/>
  <c r="H40" i="55" s="1"/>
  <c r="H40" i="96"/>
  <c r="H38" i="60"/>
  <c r="H40" i="81"/>
  <c r="H36" i="54"/>
  <c r="H38" i="54" s="1"/>
  <c r="H38" i="83"/>
  <c r="H40" i="83" s="1"/>
  <c r="H38" i="50"/>
  <c r="H40" i="74"/>
  <c r="H38" i="103"/>
  <c r="H40" i="103" s="1"/>
  <c r="H38" i="71"/>
  <c r="H40" i="71" s="1"/>
  <c r="H40" i="88"/>
  <c r="H38" i="52"/>
  <c r="H38" i="79"/>
  <c r="H40" i="79" s="1"/>
  <c r="H40" i="69"/>
  <c r="H40" i="50"/>
  <c r="H38" i="51"/>
  <c r="H40" i="51" s="1"/>
  <c r="H38" i="70"/>
  <c r="H40" i="70" s="1"/>
  <c r="H38" i="82"/>
  <c r="H40" i="82" s="1"/>
  <c r="H38" i="84"/>
  <c r="H38" i="100"/>
  <c r="H40" i="100" s="1"/>
  <c r="H38" i="59"/>
  <c r="H40" i="59" s="1"/>
  <c r="H38" i="75"/>
  <c r="H40" i="75" s="1"/>
  <c r="H38" i="107"/>
  <c r="H40" i="107" s="1"/>
  <c r="H38" i="85"/>
  <c r="H40" i="85" s="1"/>
  <c r="H36" i="58"/>
  <c r="H38" i="58" s="1"/>
  <c r="H34" i="57"/>
  <c r="H36" i="61"/>
  <c r="H38" i="61" s="1"/>
  <c r="G77" i="49"/>
  <c r="G42" i="49"/>
  <c r="G59" i="49"/>
  <c r="G67" i="49"/>
  <c r="G40" i="49"/>
  <c r="G66" i="49"/>
  <c r="G74" i="49"/>
  <c r="G15" i="49"/>
  <c r="G9" i="49"/>
  <c r="G69" i="49"/>
  <c r="G49" i="49"/>
  <c r="G62" i="49"/>
  <c r="G11" i="49"/>
  <c r="G71" i="49"/>
  <c r="G16" i="49"/>
  <c r="G63" i="49"/>
  <c r="G44" i="49"/>
  <c r="G21" i="49"/>
  <c r="G17" i="49"/>
  <c r="G8" i="49"/>
  <c r="G25" i="49"/>
  <c r="G34" i="49"/>
  <c r="H40" i="54" l="1"/>
  <c r="H40" i="61"/>
  <c r="H36" i="57"/>
  <c r="H40" i="58"/>
  <c r="H24" i="31"/>
  <c r="H20" i="31"/>
  <c r="H19" i="31"/>
  <c r="H18" i="31"/>
  <c r="H17" i="31"/>
  <c r="H16" i="31"/>
  <c r="H15" i="31"/>
  <c r="H14" i="31"/>
  <c r="H13" i="31"/>
  <c r="H12" i="31"/>
  <c r="H11" i="31"/>
  <c r="H9" i="31"/>
  <c r="H8" i="31"/>
  <c r="H24" i="30"/>
  <c r="H20" i="30"/>
  <c r="H19" i="30"/>
  <c r="H18" i="30"/>
  <c r="H17" i="30"/>
  <c r="H16" i="30"/>
  <c r="H15" i="30"/>
  <c r="H14" i="30"/>
  <c r="H13" i="30"/>
  <c r="H12" i="30"/>
  <c r="H11" i="30"/>
  <c r="H9" i="30"/>
  <c r="H8" i="30"/>
  <c r="H13" i="29"/>
  <c r="H12" i="29"/>
  <c r="H28" i="29" s="1"/>
  <c r="H11" i="29"/>
  <c r="H9" i="29"/>
  <c r="H8" i="29"/>
  <c r="H31" i="28"/>
  <c r="H16" i="28"/>
  <c r="H15" i="28"/>
  <c r="H13" i="28"/>
  <c r="H12" i="28"/>
  <c r="H28" i="28" s="1"/>
  <c r="H11" i="28"/>
  <c r="H9" i="28"/>
  <c r="H8" i="28"/>
  <c r="H31" i="27"/>
  <c r="H16" i="27"/>
  <c r="H15" i="27"/>
  <c r="H13" i="27"/>
  <c r="H12" i="27"/>
  <c r="H28" i="27" s="1"/>
  <c r="H11" i="27"/>
  <c r="H9" i="27"/>
  <c r="H8" i="27"/>
  <c r="H31" i="26"/>
  <c r="H13" i="26"/>
  <c r="H12" i="26"/>
  <c r="H28" i="26" s="1"/>
  <c r="H11" i="26"/>
  <c r="H9" i="26"/>
  <c r="H8" i="26"/>
  <c r="H24" i="17"/>
  <c r="H20" i="17"/>
  <c r="H19" i="17"/>
  <c r="H18" i="17"/>
  <c r="H17" i="17"/>
  <c r="H16" i="17"/>
  <c r="H15" i="17"/>
  <c r="H14" i="17"/>
  <c r="H13" i="17"/>
  <c r="H12" i="17"/>
  <c r="H11" i="17"/>
  <c r="H9" i="17"/>
  <c r="H8" i="17"/>
  <c r="H24" i="16"/>
  <c r="H20" i="16"/>
  <c r="H19" i="16"/>
  <c r="H18" i="16"/>
  <c r="H17" i="16"/>
  <c r="H16" i="16"/>
  <c r="H15" i="16"/>
  <c r="H14" i="16"/>
  <c r="H13" i="16"/>
  <c r="H12" i="16"/>
  <c r="H11" i="16"/>
  <c r="H9" i="16"/>
  <c r="H8" i="16"/>
  <c r="H24" i="15"/>
  <c r="H20" i="15"/>
  <c r="H19" i="15"/>
  <c r="H18" i="15"/>
  <c r="H17" i="15"/>
  <c r="H16" i="15"/>
  <c r="H15" i="15"/>
  <c r="H14" i="15"/>
  <c r="H13" i="15"/>
  <c r="H12" i="15"/>
  <c r="H11" i="15"/>
  <c r="H9" i="15"/>
  <c r="H8" i="15"/>
  <c r="H24" i="14"/>
  <c r="H20" i="14"/>
  <c r="H19" i="14"/>
  <c r="H18" i="14"/>
  <c r="H17" i="14"/>
  <c r="H16" i="14"/>
  <c r="H15" i="14"/>
  <c r="H14" i="14"/>
  <c r="H13" i="14"/>
  <c r="H12" i="14"/>
  <c r="H11" i="14"/>
  <c r="H9" i="14"/>
  <c r="H8" i="14"/>
  <c r="H24" i="13"/>
  <c r="H20" i="13"/>
  <c r="H19" i="13"/>
  <c r="H18" i="13"/>
  <c r="H17" i="13"/>
  <c r="H16" i="13"/>
  <c r="H15" i="13"/>
  <c r="H14" i="13"/>
  <c r="H13" i="13"/>
  <c r="H12" i="13"/>
  <c r="H11" i="13"/>
  <c r="H9" i="13"/>
  <c r="H8" i="13"/>
  <c r="H24" i="12"/>
  <c r="H20" i="12"/>
  <c r="H19" i="12"/>
  <c r="H18" i="12"/>
  <c r="H17" i="12"/>
  <c r="H16" i="12"/>
  <c r="H15" i="12"/>
  <c r="H14" i="12"/>
  <c r="H13" i="12"/>
  <c r="H12" i="12"/>
  <c r="H11" i="12"/>
  <c r="H9" i="12"/>
  <c r="H8" i="12"/>
  <c r="H24" i="11"/>
  <c r="H20" i="11"/>
  <c r="H19" i="11"/>
  <c r="H18" i="11"/>
  <c r="H17" i="11"/>
  <c r="H16" i="11"/>
  <c r="H15" i="11"/>
  <c r="H14" i="11"/>
  <c r="H13" i="11"/>
  <c r="H12" i="11"/>
  <c r="H11" i="11"/>
  <c r="H9" i="11"/>
  <c r="H8" i="11"/>
  <c r="H31" i="10"/>
  <c r="H20" i="10"/>
  <c r="H18" i="10"/>
  <c r="H17" i="10"/>
  <c r="H16" i="10"/>
  <c r="H15" i="10"/>
  <c r="H13" i="10"/>
  <c r="H12" i="10"/>
  <c r="H11" i="10"/>
  <c r="H31" i="9"/>
  <c r="H15" i="9"/>
  <c r="H14" i="9"/>
  <c r="H13" i="9"/>
  <c r="H12" i="9"/>
  <c r="H11" i="9"/>
  <c r="H24" i="8"/>
  <c r="H20" i="8"/>
  <c r="H19" i="8"/>
  <c r="H18" i="8"/>
  <c r="H17" i="8"/>
  <c r="H16" i="8"/>
  <c r="H15" i="8"/>
  <c r="H14" i="8"/>
  <c r="H13" i="8"/>
  <c r="H12" i="8"/>
  <c r="H11" i="8"/>
  <c r="H9" i="8"/>
  <c r="H8" i="8"/>
  <c r="H31" i="7"/>
  <c r="H13" i="7"/>
  <c r="H12" i="7"/>
  <c r="H28" i="7" s="1"/>
  <c r="H11" i="7"/>
  <c r="H9" i="7"/>
  <c r="H8" i="7"/>
  <c r="H31" i="6"/>
  <c r="H13" i="6"/>
  <c r="H12" i="6"/>
  <c r="H11" i="6"/>
  <c r="H9" i="6"/>
  <c r="H8" i="6"/>
  <c r="H31" i="5"/>
  <c r="H13" i="5"/>
  <c r="H12" i="5"/>
  <c r="H28" i="5" s="1"/>
  <c r="H11" i="5"/>
  <c r="H9" i="5"/>
  <c r="H8" i="5"/>
  <c r="H31" i="4"/>
  <c r="H22" i="4"/>
  <c r="H15" i="4"/>
  <c r="H14" i="4"/>
  <c r="H13" i="4"/>
  <c r="H12" i="4"/>
  <c r="H11" i="4"/>
  <c r="H9" i="4"/>
  <c r="H8" i="4"/>
  <c r="H31" i="3"/>
  <c r="H22" i="3"/>
  <c r="H15" i="3"/>
  <c r="H14" i="3"/>
  <c r="H13" i="3"/>
  <c r="H12" i="3"/>
  <c r="H11" i="3"/>
  <c r="H31" i="2"/>
  <c r="H22" i="2"/>
  <c r="H20" i="2"/>
  <c r="H18" i="2"/>
  <c r="H17" i="2"/>
  <c r="H16" i="2"/>
  <c r="H15" i="2"/>
  <c r="H14" i="2"/>
  <c r="H13" i="2"/>
  <c r="H12" i="2"/>
  <c r="H11" i="2"/>
  <c r="G33" i="49"/>
  <c r="G61" i="49"/>
  <c r="G58" i="49"/>
  <c r="H28" i="10" l="1"/>
  <c r="H28" i="3"/>
  <c r="H28" i="2"/>
  <c r="H28" i="4"/>
  <c r="H28" i="9"/>
  <c r="H28" i="6"/>
  <c r="H38" i="57"/>
  <c r="H40" i="57" s="1"/>
  <c r="H10" i="26"/>
  <c r="H10" i="7"/>
  <c r="H21" i="16"/>
  <c r="H21" i="13"/>
  <c r="H10" i="17"/>
  <c r="H10" i="6"/>
  <c r="H10" i="14"/>
  <c r="H21" i="31"/>
  <c r="H21" i="12"/>
  <c r="H21" i="15"/>
  <c r="H10" i="5"/>
  <c r="H21" i="30"/>
  <c r="H21" i="11"/>
  <c r="H21" i="8"/>
  <c r="H21" i="17"/>
  <c r="H21" i="14"/>
  <c r="H10" i="31"/>
  <c r="H10" i="30"/>
  <c r="H10" i="29"/>
  <c r="H30" i="29" s="1"/>
  <c r="H10" i="28"/>
  <c r="H10" i="27"/>
  <c r="H10" i="16"/>
  <c r="H10" i="15"/>
  <c r="H10" i="13"/>
  <c r="H10" i="12"/>
  <c r="H10" i="11"/>
  <c r="H10" i="8"/>
  <c r="H10" i="4"/>
  <c r="G36" i="49"/>
  <c r="H23" i="17" l="1"/>
  <c r="H25" i="17" s="1"/>
  <c r="H32" i="29"/>
  <c r="H34" i="29" s="1"/>
  <c r="H23" i="12"/>
  <c r="H25" i="12" s="1"/>
  <c r="H27" i="12" s="1"/>
  <c r="H30" i="28"/>
  <c r="H30" i="5"/>
  <c r="H30" i="26"/>
  <c r="H30" i="3"/>
  <c r="H30" i="7"/>
  <c r="H23" i="15"/>
  <c r="H30" i="6"/>
  <c r="H30" i="4"/>
  <c r="H23" i="31"/>
  <c r="H23" i="14"/>
  <c r="H30" i="9"/>
  <c r="H30" i="10"/>
  <c r="H23" i="8"/>
  <c r="H23" i="13"/>
  <c r="H23" i="11"/>
  <c r="H30" i="27"/>
  <c r="H23" i="30"/>
  <c r="H23" i="16"/>
  <c r="H30" i="2"/>
  <c r="H32" i="26" l="1"/>
  <c r="H34" i="26" s="1"/>
  <c r="H32" i="28"/>
  <c r="H34" i="28" s="1"/>
  <c r="H36" i="28" s="1"/>
  <c r="H38" i="28" s="1"/>
  <c r="H32" i="3"/>
  <c r="H34" i="3" s="1"/>
  <c r="H32" i="5"/>
  <c r="H34" i="5" s="1"/>
  <c r="H27" i="17"/>
  <c r="H29" i="17" s="1"/>
  <c r="H32" i="17" s="1"/>
  <c r="H36" i="29"/>
  <c r="H38" i="29" s="1"/>
  <c r="H32" i="7"/>
  <c r="H25" i="15"/>
  <c r="H27" i="15" s="1"/>
  <c r="H32" i="2"/>
  <c r="H25" i="11"/>
  <c r="H32" i="9"/>
  <c r="H34" i="9" s="1"/>
  <c r="H32" i="6"/>
  <c r="H34" i="6" s="1"/>
  <c r="H32" i="10"/>
  <c r="H34" i="10" s="1"/>
  <c r="H25" i="14"/>
  <c r="H32" i="4"/>
  <c r="H34" i="4" s="1"/>
  <c r="H36" i="4" s="1"/>
  <c r="H25" i="8"/>
  <c r="H27" i="8" s="1"/>
  <c r="H32" i="27"/>
  <c r="H25" i="16"/>
  <c r="H25" i="13"/>
  <c r="H27" i="13" s="1"/>
  <c r="H29" i="13" s="1"/>
  <c r="H32" i="13" s="1"/>
  <c r="H29" i="12"/>
  <c r="H32" i="12" s="1"/>
  <c r="H25" i="30"/>
  <c r="H25" i="31"/>
  <c r="G56" i="49"/>
  <c r="H38" i="4" l="1"/>
  <c r="H40" i="4" s="1"/>
  <c r="H36" i="5"/>
  <c r="H36" i="26"/>
  <c r="H38" i="26" s="1"/>
  <c r="H27" i="14"/>
  <c r="H29" i="14" s="1"/>
  <c r="H29" i="15"/>
  <c r="H32" i="15" s="1"/>
  <c r="H27" i="31"/>
  <c r="H36" i="6"/>
  <c r="H38" i="6" s="1"/>
  <c r="H34" i="7"/>
  <c r="H36" i="7" s="1"/>
  <c r="H36" i="9"/>
  <c r="H38" i="9" s="1"/>
  <c r="H29" i="8"/>
  <c r="H32" i="8" s="1"/>
  <c r="H40" i="29"/>
  <c r="H34" i="27"/>
  <c r="H36" i="27" s="1"/>
  <c r="H34" i="2"/>
  <c r="H36" i="2" s="1"/>
  <c r="H27" i="16"/>
  <c r="H29" i="16" s="1"/>
  <c r="H32" i="16" s="1"/>
  <c r="H36" i="3"/>
  <c r="H38" i="3" s="1"/>
  <c r="H27" i="30"/>
  <c r="H29" i="30" s="1"/>
  <c r="H32" i="30" s="1"/>
  <c r="H36" i="10"/>
  <c r="H38" i="10" s="1"/>
  <c r="H27" i="11"/>
  <c r="H29" i="11" s="1"/>
  <c r="H32" i="11" s="1"/>
  <c r="G29" i="49"/>
  <c r="G31" i="49"/>
  <c r="G57" i="49"/>
  <c r="G6" i="49"/>
  <c r="H38" i="7" l="1"/>
  <c r="H40" i="7" s="1"/>
  <c r="H38" i="27"/>
  <c r="H40" i="9"/>
  <c r="H40" i="26"/>
  <c r="H38" i="2"/>
  <c r="H40" i="2" s="1"/>
  <c r="H40" i="3"/>
  <c r="H40" i="6"/>
  <c r="H38" i="5"/>
  <c r="H40" i="5" s="1"/>
  <c r="H32" i="14"/>
  <c r="H29" i="31"/>
  <c r="H32" i="31" s="1"/>
  <c r="G55" i="49"/>
  <c r="G7" i="49"/>
  <c r="G5" i="49"/>
  <c r="G4" i="49"/>
  <c r="G30" i="49"/>
  <c r="G32" i="49"/>
  <c r="G54" i="49"/>
</calcChain>
</file>

<file path=xl/sharedStrings.xml><?xml version="1.0" encoding="utf-8"?>
<sst xmlns="http://schemas.openxmlformats.org/spreadsheetml/2006/main" count="3365" uniqueCount="168">
  <si>
    <t>Electric Resistance</t>
  </si>
  <si>
    <t>Induction</t>
  </si>
  <si>
    <t>Gas/Electric</t>
  </si>
  <si>
    <t>Retrofit</t>
  </si>
  <si>
    <t>New Construction</t>
  </si>
  <si>
    <t>Option 2</t>
  </si>
  <si>
    <t>Option 1</t>
  </si>
  <si>
    <t>Cookstove</t>
  </si>
  <si>
    <t>Central ASHP with electric resistance condenser air-preheater and large storage tank</t>
  </si>
  <si>
    <t>Central Gas WH with storage</t>
  </si>
  <si>
    <t>High-Rise Multi-family</t>
  </si>
  <si>
    <t>HPWH, ducted, inside home</t>
  </si>
  <si>
    <t>Gas WH w/storage, outdoor closet</t>
  </si>
  <si>
    <t>Pre 1978</t>
  </si>
  <si>
    <t>HPWH, ducted, in outdoor closet</t>
  </si>
  <si>
    <t>1990's</t>
  </si>
  <si>
    <t>HPWH in outdoor closet</t>
  </si>
  <si>
    <t>Gas tankless WH in outdoor closet</t>
  </si>
  <si>
    <t>-</t>
  </si>
  <si>
    <t>Low Rise Multi-family</t>
  </si>
  <si>
    <t>Heat pump water heater, ducted inside home</t>
  </si>
  <si>
    <t>Gas WH with storage, inside home</t>
  </si>
  <si>
    <t>Heat pump water heater in garage</t>
  </si>
  <si>
    <t>Gas WH with storage in garage</t>
  </si>
  <si>
    <t>Gas Tankless WH in garage</t>
  </si>
  <si>
    <t>Single family</t>
  </si>
  <si>
    <t>Electric Option</t>
  </si>
  <si>
    <t>Gas Option</t>
  </si>
  <si>
    <t>Existing</t>
  </si>
  <si>
    <t>Wate Heater</t>
  </si>
  <si>
    <t>Low-Rise Multi-Family</t>
  </si>
  <si>
    <t>Pre-1978</t>
  </si>
  <si>
    <t>Demolition</t>
  </si>
  <si>
    <t>Labor</t>
  </si>
  <si>
    <t>HR</t>
  </si>
  <si>
    <t>Disposal</t>
  </si>
  <si>
    <t>LS</t>
  </si>
  <si>
    <t>Installation</t>
  </si>
  <si>
    <t>EA</t>
  </si>
  <si>
    <t>Miscellaneous supplies</t>
  </si>
  <si>
    <t>Subtotal</t>
  </si>
  <si>
    <t>General Conditions, Overhead and Profit</t>
  </si>
  <si>
    <t>Recommended Budget</t>
  </si>
  <si>
    <t>Water Heater</t>
  </si>
  <si>
    <t>Remove Existing Boiler</t>
  </si>
  <si>
    <t>New water heater, equipment price</t>
  </si>
  <si>
    <t>Single Family</t>
  </si>
  <si>
    <t>190 kBtu/h, 0.81 UEF (0.82 EF) gas tankless in garage</t>
  </si>
  <si>
    <t>Piping</t>
  </si>
  <si>
    <t>80gal heat pump water heater in garage 3.0 UEF, NEEA Tier 3</t>
  </si>
  <si>
    <t>80gal heat pump water heater in garage 2.2 UEF</t>
  </si>
  <si>
    <t>80gal heat pump water heater in garage 3.4 UEF, NEEA Tier 3</t>
  </si>
  <si>
    <t>50gal heat pump water heater in garage 3.0 UEF, NEEA Tier 3</t>
  </si>
  <si>
    <t>50gal heat pump water heater inside home 3.0 UEF, NEEA Tier 3</t>
  </si>
  <si>
    <t>50gal heat pump water heater in garage 2.0 UEF</t>
  </si>
  <si>
    <t>50gal heat pump water heater in garage 3.4 UEF, NEEA Tier 3</t>
  </si>
  <si>
    <t>50gal, 0.63 UEF (0.60 EF) gas storage in garage</t>
  </si>
  <si>
    <t>50gal, 0.63 UEF (0.60 EF) gas storage inside home</t>
  </si>
  <si>
    <t>50gal heat pump water heater inside home 2.0 UEF</t>
  </si>
  <si>
    <t>50gal heat pump water heater inside home 3.4 UEF, NEEA Tier 3</t>
  </si>
  <si>
    <t>140 kBtu/h, 0.81 UEF (0.82 EF) gas tankless in outdooor closet</t>
  </si>
  <si>
    <t>50gal heat pump water heater in outdoor closet 3.0 UEF, NEEA Tier 3</t>
  </si>
  <si>
    <t>50gal heat pump water heater in outdoor closet 3.4 UEF, NEEA Tier 3</t>
  </si>
  <si>
    <t>50gal heat pump water heater in outdoor closet 2.2 UEF</t>
  </si>
  <si>
    <t>50gal, 0.63 UEF (0.60 EF) gas storage in outdoor closet</t>
  </si>
  <si>
    <t xml:space="preserve">Zone </t>
  </si>
  <si>
    <t>OH&amp;P</t>
  </si>
  <si>
    <t xml:space="preserve">Design </t>
  </si>
  <si>
    <t>Market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</si>
  <si>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</si>
  <si>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</si>
  <si>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</si>
  <si>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</si>
  <si>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</si>
  <si>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</si>
  <si>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Design and Engineering</t>
  </si>
  <si>
    <t>Contractor Profit/Market Factor</t>
  </si>
  <si>
    <t>O1</t>
  </si>
  <si>
    <t>A3</t>
  </si>
  <si>
    <t>A4</t>
  </si>
  <si>
    <t>D15</t>
  </si>
  <si>
    <t>Connection/modification of hot water piping, including valves</t>
  </si>
  <si>
    <t>Modification to gas piping</t>
  </si>
  <si>
    <t>Materials</t>
  </si>
  <si>
    <t>Condensate piping</t>
  </si>
  <si>
    <t>Not Available</t>
  </si>
  <si>
    <t>SF NC Gas WH Z3</t>
  </si>
  <si>
    <t>SF NC Electric WH Z3 S</t>
  </si>
  <si>
    <t>SF NC Electric WH Z3 O1</t>
  </si>
  <si>
    <t>SF NC Electric WH Z3 O2</t>
  </si>
  <si>
    <t>SF 90 Gas WH Z3</t>
  </si>
  <si>
    <t>SF 90 Electric WH Z3 S</t>
  </si>
  <si>
    <t>SF 90 Electric WH Z3 O1</t>
  </si>
  <si>
    <t>SF 90 Electric WH Z3 O2</t>
  </si>
  <si>
    <t>SF 78 Gas WH Z3</t>
  </si>
  <si>
    <t>SF 78 Electric WH Z3 S</t>
  </si>
  <si>
    <t>SF 78 Electric WH Z3 O1</t>
  </si>
  <si>
    <t>SF 78 Electric WH Z3 O2</t>
  </si>
  <si>
    <t>SF NC Gas WH Z4</t>
  </si>
  <si>
    <t>SF NC Gas WH Z6</t>
  </si>
  <si>
    <t>SF NC Gas WH Z9</t>
  </si>
  <si>
    <t>SF NC Gas WH Z10</t>
  </si>
  <si>
    <t>SF NC Gas WH Z12</t>
  </si>
  <si>
    <t>SF 90 Gas WH Z4</t>
  </si>
  <si>
    <t>SF 90 Gas WH Z6</t>
  </si>
  <si>
    <t>SF 90 Gas WH Z9</t>
  </si>
  <si>
    <t>SF 90 Gas WH Z10</t>
  </si>
  <si>
    <t>SF 90 Gas WH Z12</t>
  </si>
  <si>
    <t>SF 78 Gas WH Z4</t>
  </si>
  <si>
    <t>SF 78 Gas WH Z6</t>
  </si>
  <si>
    <t>SF 78 Gas WH Z9</t>
  </si>
  <si>
    <t>SF 78 Gas WH Z10</t>
  </si>
  <si>
    <t>SF 78 Gas WH Z12</t>
  </si>
  <si>
    <t>SF NC Electric WH Z4 S</t>
  </si>
  <si>
    <t>SF NC Electric WH Z4 O1</t>
  </si>
  <si>
    <t>SF NC Electric WH Z4 O2</t>
  </si>
  <si>
    <t>SF 78 Electric WH Z4 S</t>
  </si>
  <si>
    <t>SF 78 Electric WH Z4 O1</t>
  </si>
  <si>
    <t>SF 78 Electric WH Z4 O2</t>
  </si>
  <si>
    <t>SF 90 Electric WH Z4 S</t>
  </si>
  <si>
    <t>SF 90 Electric WH Z4 O1</t>
  </si>
  <si>
    <t>SF 90 Electric WH Z4 O2</t>
  </si>
  <si>
    <t>SF 78 Electric WH Z6 S</t>
  </si>
  <si>
    <t>SF 78 Electric WH Z6 O1</t>
  </si>
  <si>
    <t>SF 78 Electric WH Z6 O2</t>
  </si>
  <si>
    <t>SF 90 Electric WH Z6 S</t>
  </si>
  <si>
    <t>SF 90 Electric WH Z6 O1</t>
  </si>
  <si>
    <t>SF 90 Electric WH Z6 O2</t>
  </si>
  <si>
    <t>SF 90 Electric WH Z12 S</t>
  </si>
  <si>
    <t>SF 90 Electric WH Z12 O1</t>
  </si>
  <si>
    <t>SF 90 Electric WH Z12 O2</t>
  </si>
  <si>
    <t>SF 90 Electric WH Z10 S</t>
  </si>
  <si>
    <t>SF 90 Electric WH Z10 O1</t>
  </si>
  <si>
    <t>SF 90 Electric WH Z10 O2</t>
  </si>
  <si>
    <t>SF 90 Electric WH Z9 S</t>
  </si>
  <si>
    <t>SF 90 Electric WH Z9 O1</t>
  </si>
  <si>
    <t>SF 90 Electric WH Z9 O2</t>
  </si>
  <si>
    <t>SF NC Electric WH Z6 S</t>
  </si>
  <si>
    <t>SF NC Electric WH Z6 O1</t>
  </si>
  <si>
    <t>SF NC Electric WH Z6 O2</t>
  </si>
  <si>
    <t>SF 78 Electric WH Z12 S</t>
  </si>
  <si>
    <t>SF 78 Electric WH Z12 O1</t>
  </si>
  <si>
    <t>SF 78 Electric WH Z12 O2</t>
  </si>
  <si>
    <t>SF NC Electric WH Z12 S</t>
  </si>
  <si>
    <t>SF NC Electric WH Z12 O1</t>
  </si>
  <si>
    <t>SF NC Electric WH Z12 O2</t>
  </si>
  <si>
    <t>SF NC Electric WH Z10 S</t>
  </si>
  <si>
    <t>SF NC Electric WH Z10 O1</t>
  </si>
  <si>
    <t>SF NC Electric WH Z10 O2</t>
  </si>
  <si>
    <t>SF 78 Electric WH Z10 S</t>
  </si>
  <si>
    <t>SF 78 Electric WH Z10 O1</t>
  </si>
  <si>
    <t>SF 78 Electric WH Z10 O2</t>
  </si>
  <si>
    <t>SF 78 Electric WH Z9 S</t>
  </si>
  <si>
    <t>SF 78 Electric WH Z9 O1</t>
  </si>
  <si>
    <t>SF 78 Electric WH Z9 O2</t>
  </si>
  <si>
    <t>SF NC Electric WH Z9 S</t>
  </si>
  <si>
    <t>SF NC Electric WH Z9 O1</t>
  </si>
  <si>
    <t>SF NC Electric WH Z9 O2</t>
  </si>
  <si>
    <t>Not required</t>
  </si>
  <si>
    <t>Retail</t>
  </si>
  <si>
    <t>Test &amp; Inspect</t>
  </si>
  <si>
    <t>Permit, testing and inspection</t>
  </si>
  <si>
    <t xml:space="preserve">Gas and Electrical Supply </t>
  </si>
  <si>
    <t>New electrical circuits to equipment</t>
  </si>
  <si>
    <t>Panel and main service modification</t>
  </si>
  <si>
    <t>Gas supply piping</t>
  </si>
  <si>
    <t>LF</t>
  </si>
  <si>
    <t>h40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</si>
</sst>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top"/>
    </xf>
    <xf numFmtId="4" fontId="0" fillId="0" borderId="1" xfId="0" applyNumberFormat="1" applyBorder="1"/>
    <xf numFmtId="164" fontId="0" fillId="0" borderId="1" xfId="0" applyNumberFormat="1" applyBorder="1"/>
    <xf numFmtId="4" fontId="0" fillId="0" borderId="0" xfId="0" applyNumberFormat="1" applyFill="1"/>
    <xf numFmtId="0" fontId="1" fillId="0" borderId="0" xfId="0" applyFont="1" applyFill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vertical="top"/>
    </xf>
    <xf numFmtId="4" fontId="0" fillId="0" borderId="0" xfId="0" applyNumberFormat="1" applyBorder="1"/>
    <xf numFmtId="164" fontId="0" fillId="0" borderId="0" xfId="0" applyNumberFormat="1" applyBorder="1"/>
    <xf numFmtId="9" fontId="0" fillId="0" borderId="0" xfId="0" applyNumberFormat="1"/>
    <xf numFmtId="0" fontId="0" fillId="0" borderId="2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9" fontId="0" fillId="0" borderId="0" xfId="0" applyNumberFormat="1" applyBorder="1"/>
    <xf numFmtId="0" fontId="0" fillId="0" borderId="0" xfId="0" quotePrefix="1"/>
    <xf numFmtId="165" fontId="0" fillId="0" borderId="0" xfId="0" quotePrefix="1" applyNumberFormat="1"/>
    <xf numFmtId="166" fontId="0" fillId="0" borderId="0" xfId="0" quotePrefix="1" applyNumberFormat="1"/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164" fontId="0" fillId="0" borderId="0" xfId="0" applyNumberFormat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/>
    <xf numFmtId="164" fontId="0" fillId="0" borderId="1" xfId="0" applyNumberFormat="1" applyBorder="1" applyAlignment="1"/>
    <xf numFmtId="4" fontId="0" fillId="0" borderId="0" xfId="0" applyNumberFormat="1" applyFill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4" fontId="0" fillId="0" borderId="0" xfId="0" applyNumberFormat="1" applyBorder="1" applyAlignment="1"/>
    <xf numFmtId="164" fontId="0" fillId="0" borderId="0" xfId="0" applyNumberFormat="1" applyBorder="1" applyAlignment="1"/>
    <xf numFmtId="9" fontId="0" fillId="0" borderId="0" xfId="0" applyNumberFormat="1" applyAlignment="1"/>
    <xf numFmtId="0" fontId="0" fillId="0" borderId="2" xfId="0" applyBorder="1" applyAlignment="1"/>
    <xf numFmtId="4" fontId="0" fillId="0" borderId="2" xfId="0" applyNumberFormat="1" applyBorder="1" applyAlignment="1"/>
    <xf numFmtId="164" fontId="0" fillId="0" borderId="2" xfId="0" applyNumberFormat="1" applyBorder="1" applyAlignment="1"/>
    <xf numFmtId="9" fontId="0" fillId="0" borderId="0" xfId="0" applyNumberFormat="1" applyBorder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164" fontId="0" fillId="0" borderId="0" xfId="0" applyNumberFormat="1" applyFill="1" applyAlignment="1"/>
    <xf numFmtId="0" fontId="0" fillId="0" borderId="0" xfId="0" applyAlignment="1">
      <alignment horizontal="left" wrapText="1" indent="1"/>
    </xf>
    <xf numFmtId="0" fontId="0" fillId="0" borderId="0" xfId="0" applyAlignment="1">
      <alignment horizontal="left" indent="1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/>
    <xf numFmtId="10" fontId="0" fillId="0" borderId="0" xfId="0" applyNumberFormat="1"/>
    <xf numFmtId="10" fontId="0" fillId="0" borderId="0" xfId="0" applyNumberFormat="1" applyAlignment="1"/>
    <xf numFmtId="0" fontId="0" fillId="0" borderId="0" xfId="0" applyFill="1"/>
    <xf numFmtId="164" fontId="0" fillId="0" borderId="0" xfId="0" applyNumberFormat="1" applyFill="1"/>
    <xf numFmtId="3" fontId="1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showGridLines="0" workbookViewId="0"/>
  </sheetViews>
  <sheetFormatPr defaultRowHeight="15" x14ac:dyDescent="0.25"/>
  <cols>
    <col min="2" max="2" width="20.42578125" customWidth="1"/>
    <col min="4" max="4" width="29.7109375" customWidth="1"/>
    <col min="5" max="5" width="21.28515625" customWidth="1"/>
    <col min="6" max="6" width="15" customWidth="1"/>
    <col min="7" max="7" width="12.7109375" customWidth="1"/>
    <col min="9" max="9" width="44" customWidth="1"/>
  </cols>
  <sheetData>
    <row r="1" spans="1:10" x14ac:dyDescent="0.25">
      <c r="D1" t="s">
        <v>77</v>
      </c>
      <c r="E1" t="s">
        <v>78</v>
      </c>
      <c r="F1" t="s">
        <v>79</v>
      </c>
      <c r="G1" t="s">
        <v>167</v>
      </c>
      <c r="I1" t="s">
        <v>80</v>
      </c>
    </row>
    <row r="3" spans="1:10" x14ac:dyDescent="0.25">
      <c r="A3" s="52" t="s">
        <v>43</v>
      </c>
    </row>
    <row r="4" spans="1:10" x14ac:dyDescent="0.25">
      <c r="B4" t="s">
        <v>86</v>
      </c>
      <c r="D4" s="24" t="str">
        <f ca="1">INDIRECT("'"&amp;$B4&amp;"'!"&amp;D$1)</f>
        <v>Single Family: New Construction</v>
      </c>
      <c r="E4" s="24" t="str">
        <f t="shared" ref="E4:I29" ca="1" si="0">INDIRECT("'"&amp;$B4&amp;"'!"&amp;E$1)</f>
        <v>Gas Option</v>
      </c>
      <c r="F4" s="25">
        <f t="shared" ca="1" si="0"/>
        <v>3</v>
      </c>
      <c r="G4" s="26">
        <f t="shared" ca="1" si="0"/>
        <v>5702</v>
      </c>
      <c r="I4" s="24" t="str">
        <f t="shared" ca="1" si="0"/>
        <v>190 kBtu/h, 0.81 UEF (0.82 EF) gas tankless in garage</v>
      </c>
      <c r="J4" s="24"/>
    </row>
    <row r="5" spans="1:10" x14ac:dyDescent="0.25">
      <c r="B5" t="s">
        <v>87</v>
      </c>
      <c r="D5" s="24" t="str">
        <f t="shared" ref="D5:D27" ca="1" si="1">INDIRECT("'"&amp;$B5&amp;"'!"&amp;D$1)</f>
        <v>Single Family: New Construction</v>
      </c>
      <c r="E5" s="24" t="str">
        <f t="shared" ca="1" si="0"/>
        <v>Electric Option</v>
      </c>
      <c r="F5" s="25">
        <f t="shared" ca="1" si="0"/>
        <v>3</v>
      </c>
      <c r="G5" s="26">
        <f t="shared" ca="1" si="0"/>
        <v>4358</v>
      </c>
      <c r="I5" s="24" t="str">
        <f t="shared" ca="1" si="0"/>
        <v>80gal heat pump water heater in garage 3.0 UEF, NEEA Tier 3</v>
      </c>
      <c r="J5" s="24"/>
    </row>
    <row r="6" spans="1:10" x14ac:dyDescent="0.25">
      <c r="B6" t="s">
        <v>88</v>
      </c>
      <c r="D6" s="24" t="str">
        <f t="shared" ca="1" si="1"/>
        <v>Single Family: New Construction</v>
      </c>
      <c r="E6" s="24" t="str">
        <f t="shared" ca="1" si="0"/>
        <v>Electric Option</v>
      </c>
      <c r="F6" s="25">
        <f t="shared" ca="1" si="0"/>
        <v>3</v>
      </c>
      <c r="G6" s="26">
        <f t="shared" ca="1" si="0"/>
        <v>0</v>
      </c>
      <c r="I6" s="24" t="str">
        <f t="shared" ca="1" si="0"/>
        <v>80gal heat pump water heater in garage 2.2 UEF</v>
      </c>
      <c r="J6" s="24"/>
    </row>
    <row r="7" spans="1:10" x14ac:dyDescent="0.25">
      <c r="B7" t="s">
        <v>89</v>
      </c>
      <c r="D7" s="24" t="str">
        <f t="shared" ca="1" si="1"/>
        <v>Single Family: New Construction</v>
      </c>
      <c r="E7" s="24" t="str">
        <f t="shared" ca="1" si="0"/>
        <v>Electric Option</v>
      </c>
      <c r="F7" s="25">
        <f t="shared" ca="1" si="0"/>
        <v>3</v>
      </c>
      <c r="G7" s="26">
        <f t="shared" ca="1" si="0"/>
        <v>5065</v>
      </c>
      <c r="I7" s="24" t="str">
        <f t="shared" ca="1" si="0"/>
        <v>80gal heat pump water heater in garage 3.4 UEF, NEEA Tier 3</v>
      </c>
      <c r="J7" s="24"/>
    </row>
    <row r="8" spans="1:10" x14ac:dyDescent="0.25">
      <c r="B8" t="s">
        <v>98</v>
      </c>
      <c r="D8" s="24" t="str">
        <f t="shared" ca="1" si="1"/>
        <v>Single Family: New Construction</v>
      </c>
      <c r="E8" s="24" t="str">
        <f t="shared" ca="1" si="0"/>
        <v>Gas Option</v>
      </c>
      <c r="F8" s="25">
        <f t="shared" ca="1" si="0"/>
        <v>4</v>
      </c>
      <c r="G8" s="26">
        <f t="shared" ca="1" si="0"/>
        <v>5652</v>
      </c>
      <c r="I8" s="24" t="str">
        <f t="shared" ca="1" si="0"/>
        <v>190 kBtu/h, 0.81 UEF (0.82 EF) gas tankless in garage</v>
      </c>
      <c r="J8" s="24"/>
    </row>
    <row r="9" spans="1:10" x14ac:dyDescent="0.25">
      <c r="B9" t="s">
        <v>113</v>
      </c>
      <c r="D9" s="24" t="str">
        <f t="shared" ca="1" si="1"/>
        <v>Single Family: New Construction</v>
      </c>
      <c r="E9" s="24" t="str">
        <f t="shared" ca="1" si="0"/>
        <v>Electric Option</v>
      </c>
      <c r="F9" s="25">
        <f t="shared" ca="1" si="0"/>
        <v>4</v>
      </c>
      <c r="G9" s="26">
        <f t="shared" ca="1" si="0"/>
        <v>4318</v>
      </c>
      <c r="I9" s="24" t="str">
        <f t="shared" ca="1" si="0"/>
        <v>80gal heat pump water heater in garage 3.0 UEF, NEEA Tier 3</v>
      </c>
      <c r="J9" s="24"/>
    </row>
    <row r="10" spans="1:10" x14ac:dyDescent="0.25">
      <c r="B10" t="s">
        <v>114</v>
      </c>
      <c r="D10" s="24" t="str">
        <f t="shared" ca="1" si="1"/>
        <v>Single Family: New Construction</v>
      </c>
      <c r="E10" s="24" t="str">
        <f t="shared" ca="1" si="0"/>
        <v>Electric Option</v>
      </c>
      <c r="F10" s="25">
        <f t="shared" ca="1" si="0"/>
        <v>4</v>
      </c>
      <c r="G10" s="26">
        <f t="shared" ca="1" si="0"/>
        <v>0</v>
      </c>
      <c r="I10" s="24" t="str">
        <f t="shared" ca="1" si="0"/>
        <v>80gal heat pump water heater in garage 2.2 UEF</v>
      </c>
      <c r="J10" s="24"/>
    </row>
    <row r="11" spans="1:10" x14ac:dyDescent="0.25">
      <c r="B11" t="s">
        <v>115</v>
      </c>
      <c r="D11" s="24" t="str">
        <f t="shared" ca="1" si="1"/>
        <v>Single Family: New Construction</v>
      </c>
      <c r="E11" s="24" t="str">
        <f t="shared" ca="1" si="0"/>
        <v>Electric Option</v>
      </c>
      <c r="F11" s="25">
        <f t="shared" ca="1" si="0"/>
        <v>4</v>
      </c>
      <c r="G11" s="26">
        <f t="shared" ca="1" si="0"/>
        <v>5020</v>
      </c>
      <c r="I11" s="24" t="str">
        <f t="shared" ca="1" si="0"/>
        <v>80gal heat pump water heater in garage 3.4 UEF, NEEA Tier 3</v>
      </c>
      <c r="J11" s="24"/>
    </row>
    <row r="12" spans="1:10" x14ac:dyDescent="0.25">
      <c r="B12" t="s">
        <v>99</v>
      </c>
      <c r="D12" s="24" t="str">
        <f t="shared" ca="1" si="1"/>
        <v>Single Family: New Construction</v>
      </c>
      <c r="E12" s="24" t="str">
        <f t="shared" ca="1" si="0"/>
        <v>Gas Option</v>
      </c>
      <c r="F12" s="25">
        <f t="shared" ca="1" si="0"/>
        <v>6</v>
      </c>
      <c r="G12" s="26">
        <f t="shared" ca="1" si="0"/>
        <v>5205</v>
      </c>
      <c r="I12" s="24" t="str">
        <f t="shared" ca="1" si="0"/>
        <v>190 kBtu/h, 0.81 UEF (0.82 EF) gas tankless in garage</v>
      </c>
      <c r="J12" s="24"/>
    </row>
    <row r="13" spans="1:10" x14ac:dyDescent="0.25">
      <c r="B13" t="s">
        <v>137</v>
      </c>
      <c r="D13" s="24" t="str">
        <f t="shared" ca="1" si="1"/>
        <v>Single Family: New Construction</v>
      </c>
      <c r="E13" s="24" t="str">
        <f t="shared" ca="1" si="0"/>
        <v>Electric Option</v>
      </c>
      <c r="F13" s="25">
        <f t="shared" ca="1" si="0"/>
        <v>6</v>
      </c>
      <c r="G13" s="26">
        <f t="shared" ca="1" si="0"/>
        <v>4057</v>
      </c>
      <c r="I13" s="24" t="str">
        <f t="shared" ca="1" si="0"/>
        <v>80gal heat pump water heater in garage 3.0 UEF, NEEA Tier 3</v>
      </c>
      <c r="J13" s="24"/>
    </row>
    <row r="14" spans="1:10" x14ac:dyDescent="0.25">
      <c r="B14" t="s">
        <v>138</v>
      </c>
      <c r="D14" s="24" t="str">
        <f t="shared" ca="1" si="1"/>
        <v>Single Family: New Construction</v>
      </c>
      <c r="E14" s="24" t="str">
        <f t="shared" ca="1" si="0"/>
        <v>Electric Option</v>
      </c>
      <c r="F14" s="25">
        <f t="shared" ca="1" si="0"/>
        <v>6</v>
      </c>
      <c r="G14" s="26">
        <f t="shared" ca="1" si="0"/>
        <v>0</v>
      </c>
      <c r="I14" s="24" t="str">
        <f t="shared" ca="1" si="0"/>
        <v>80gal heat pump water heater in garage 2.2 UEF</v>
      </c>
      <c r="J14" s="24"/>
    </row>
    <row r="15" spans="1:10" x14ac:dyDescent="0.25">
      <c r="B15" t="s">
        <v>139</v>
      </c>
      <c r="D15" s="24" t="str">
        <f t="shared" ca="1" si="1"/>
        <v>Single Family: New Construction</v>
      </c>
      <c r="E15" s="24" t="str">
        <f t="shared" ca="1" si="0"/>
        <v>Electric Option</v>
      </c>
      <c r="F15" s="25">
        <f t="shared" ca="1" si="0"/>
        <v>6</v>
      </c>
      <c r="G15" s="26">
        <f t="shared" ca="1" si="0"/>
        <v>4746</v>
      </c>
      <c r="I15" s="24" t="str">
        <f t="shared" ca="1" si="0"/>
        <v>80gal heat pump water heater in garage 3.4 UEF, NEEA Tier 3</v>
      </c>
      <c r="J15" s="24"/>
    </row>
    <row r="16" spans="1:10" x14ac:dyDescent="0.25">
      <c r="B16" t="s">
        <v>100</v>
      </c>
      <c r="D16" s="24" t="str">
        <f t="shared" ca="1" si="1"/>
        <v>Single Family: New Construction</v>
      </c>
      <c r="E16" s="24" t="str">
        <f t="shared" ca="1" si="0"/>
        <v>Gas Option</v>
      </c>
      <c r="F16" s="25">
        <f t="shared" ca="1" si="0"/>
        <v>9</v>
      </c>
      <c r="G16" s="26">
        <f t="shared" ca="1" si="0"/>
        <v>5263</v>
      </c>
      <c r="I16" s="24" t="str">
        <f t="shared" ca="1" si="0"/>
        <v>190 kBtu/h, 0.81 UEF (0.82 EF) gas tankless in garage</v>
      </c>
      <c r="J16" s="24"/>
    </row>
    <row r="17" spans="2:10" x14ac:dyDescent="0.25">
      <c r="B17" t="s">
        <v>155</v>
      </c>
      <c r="D17" s="24" t="str">
        <f t="shared" ca="1" si="1"/>
        <v>Single Family: New Construction</v>
      </c>
      <c r="E17" s="24" t="str">
        <f t="shared" ca="1" si="0"/>
        <v>Electric Option</v>
      </c>
      <c r="F17" s="25">
        <f t="shared" ca="1" si="0"/>
        <v>9</v>
      </c>
      <c r="G17" s="26">
        <f t="shared" ca="1" si="0"/>
        <v>4057</v>
      </c>
      <c r="I17" s="24" t="str">
        <f t="shared" ca="1" si="0"/>
        <v>80gal heat pump water heater in garage 3.0 UEF, NEEA Tier 3</v>
      </c>
      <c r="J17" s="24"/>
    </row>
    <row r="18" spans="2:10" x14ac:dyDescent="0.25">
      <c r="B18" t="s">
        <v>156</v>
      </c>
      <c r="D18" s="24" t="str">
        <f t="shared" ca="1" si="1"/>
        <v>Single Family: New Construction</v>
      </c>
      <c r="E18" s="24" t="str">
        <f t="shared" ca="1" si="0"/>
        <v>Electric Option</v>
      </c>
      <c r="F18" s="25">
        <f t="shared" ca="1" si="0"/>
        <v>9</v>
      </c>
      <c r="G18" s="26">
        <f t="shared" ca="1" si="0"/>
        <v>0</v>
      </c>
      <c r="I18" s="24" t="str">
        <f t="shared" ca="1" si="0"/>
        <v>80gal heat pump water heater in garage 2.2 UEF</v>
      </c>
      <c r="J18" s="24"/>
    </row>
    <row r="19" spans="2:10" x14ac:dyDescent="0.25">
      <c r="B19" t="s">
        <v>157</v>
      </c>
      <c r="D19" s="24" t="str">
        <f t="shared" ca="1" si="1"/>
        <v>Single Family: New Construction</v>
      </c>
      <c r="E19" s="24" t="str">
        <f t="shared" ca="1" si="0"/>
        <v>Electric Option</v>
      </c>
      <c r="F19" s="25">
        <f t="shared" ca="1" si="0"/>
        <v>9</v>
      </c>
      <c r="G19" s="26">
        <f t="shared" ca="1" si="0"/>
        <v>4746</v>
      </c>
      <c r="I19" s="24" t="str">
        <f t="shared" ca="1" si="0"/>
        <v>80gal heat pump water heater in garage 3.4 UEF, NEEA Tier 3</v>
      </c>
      <c r="J19" s="24"/>
    </row>
    <row r="20" spans="2:10" x14ac:dyDescent="0.25">
      <c r="B20" t="s">
        <v>101</v>
      </c>
      <c r="D20" s="24" t="str">
        <f t="shared" ca="1" si="1"/>
        <v>Single Family: New Construction</v>
      </c>
      <c r="E20" s="24" t="str">
        <f t="shared" ca="1" si="0"/>
        <v>Gas Option</v>
      </c>
      <c r="F20" s="25">
        <f t="shared" ca="1" si="0"/>
        <v>10</v>
      </c>
      <c r="G20" s="26">
        <f t="shared" ca="1" si="0"/>
        <v>4689</v>
      </c>
      <c r="I20" s="24" t="str">
        <f t="shared" ca="1" si="0"/>
        <v>190 kBtu/h, 0.81 UEF (0.82 EF) gas tankless in garage</v>
      </c>
      <c r="J20" s="24"/>
    </row>
    <row r="21" spans="2:10" x14ac:dyDescent="0.25">
      <c r="B21" t="s">
        <v>146</v>
      </c>
      <c r="D21" s="24" t="str">
        <f t="shared" ca="1" si="1"/>
        <v>Single Family: New Construction</v>
      </c>
      <c r="E21" s="24" t="str">
        <f t="shared" ca="1" si="0"/>
        <v>Electric Option</v>
      </c>
      <c r="F21" s="25">
        <f t="shared" ca="1" si="0"/>
        <v>10</v>
      </c>
      <c r="G21" s="26">
        <f t="shared" ca="1" si="0"/>
        <v>3783</v>
      </c>
      <c r="I21" s="24" t="str">
        <f t="shared" ca="1" si="0"/>
        <v>80gal heat pump water heater in garage 3.0 UEF, NEEA Tier 3</v>
      </c>
      <c r="J21" s="24"/>
    </row>
    <row r="22" spans="2:10" x14ac:dyDescent="0.25">
      <c r="B22" t="s">
        <v>147</v>
      </c>
      <c r="D22" s="24" t="str">
        <f t="shared" ca="1" si="1"/>
        <v>Single Family: New Construction</v>
      </c>
      <c r="E22" s="24" t="str">
        <f t="shared" ca="1" si="0"/>
        <v>Electric Option</v>
      </c>
      <c r="F22" s="25">
        <f t="shared" ca="1" si="0"/>
        <v>10</v>
      </c>
      <c r="G22" s="26">
        <f t="shared" ca="1" si="0"/>
        <v>0</v>
      </c>
      <c r="I22" s="24" t="str">
        <f t="shared" ca="1" si="0"/>
        <v>80gal heat pump water heater in garage 2.2 UEF</v>
      </c>
      <c r="J22" s="24"/>
    </row>
    <row r="23" spans="2:10" x14ac:dyDescent="0.25">
      <c r="B23" t="s">
        <v>148</v>
      </c>
      <c r="D23" s="24" t="str">
        <f t="shared" ca="1" si="1"/>
        <v>Single Family: New Construction</v>
      </c>
      <c r="E23" s="24" t="str">
        <f t="shared" ca="1" si="0"/>
        <v>Electric Option</v>
      </c>
      <c r="F23" s="25">
        <f t="shared" ca="1" si="0"/>
        <v>10</v>
      </c>
      <c r="G23" s="26">
        <f t="shared" ca="1" si="0"/>
        <v>4471</v>
      </c>
      <c r="I23" s="24" t="str">
        <f t="shared" ca="1" si="0"/>
        <v>80gal heat pump water heater in garage 3.4 UEF, NEEA Tier 3</v>
      </c>
      <c r="J23" s="24"/>
    </row>
    <row r="24" spans="2:10" x14ac:dyDescent="0.25">
      <c r="B24" t="s">
        <v>102</v>
      </c>
      <c r="D24" s="24" t="str">
        <f t="shared" ca="1" si="1"/>
        <v>Single Family: New Construction</v>
      </c>
      <c r="E24" s="24" t="str">
        <f t="shared" ca="1" si="0"/>
        <v>Gas Option</v>
      </c>
      <c r="F24" s="25">
        <f t="shared" ca="1" si="0"/>
        <v>12</v>
      </c>
      <c r="G24" s="26">
        <f t="shared" ca="1" si="0"/>
        <v>4517</v>
      </c>
      <c r="I24" s="24" t="str">
        <f t="shared" ca="1" si="0"/>
        <v>190 kBtu/h, 0.81 UEF (0.82 EF) gas tankless in garage</v>
      </c>
      <c r="J24" s="24"/>
    </row>
    <row r="25" spans="2:10" x14ac:dyDescent="0.25">
      <c r="B25" t="s">
        <v>143</v>
      </c>
      <c r="D25" s="24" t="str">
        <f t="shared" ca="1" si="1"/>
        <v>Single Family: New Construction</v>
      </c>
      <c r="E25" s="24" t="str">
        <f t="shared" ca="1" si="0"/>
        <v>Electric Option</v>
      </c>
      <c r="F25" s="25">
        <f t="shared" ca="1" si="0"/>
        <v>12</v>
      </c>
      <c r="G25" s="26">
        <f t="shared" ca="1" si="0"/>
        <v>3690</v>
      </c>
      <c r="I25" s="24" t="str">
        <f t="shared" ca="1" si="0"/>
        <v>80gal heat pump water heater in garage 3.0 UEF, NEEA Tier 3</v>
      </c>
      <c r="J25" s="24"/>
    </row>
    <row r="26" spans="2:10" x14ac:dyDescent="0.25">
      <c r="B26" t="s">
        <v>144</v>
      </c>
      <c r="D26" s="24" t="str">
        <f t="shared" ca="1" si="1"/>
        <v>Single Family: New Construction</v>
      </c>
      <c r="E26" s="24" t="str">
        <f t="shared" ca="1" si="0"/>
        <v>Electric Option</v>
      </c>
      <c r="F26" s="25">
        <f t="shared" ca="1" si="0"/>
        <v>12</v>
      </c>
      <c r="G26" s="26">
        <f t="shared" ca="1" si="0"/>
        <v>0</v>
      </c>
      <c r="I26" s="24" t="str">
        <f t="shared" ca="1" si="0"/>
        <v>80gal heat pump water heater in garage 2.2 UEF</v>
      </c>
      <c r="J26" s="24"/>
    </row>
    <row r="27" spans="2:10" x14ac:dyDescent="0.25">
      <c r="B27" t="s">
        <v>145</v>
      </c>
      <c r="D27" s="24" t="str">
        <f t="shared" ca="1" si="1"/>
        <v>Single Family: New Construction</v>
      </c>
      <c r="E27" s="24" t="str">
        <f t="shared" ca="1" si="0"/>
        <v>Electric Option</v>
      </c>
      <c r="F27" s="25">
        <f t="shared" ca="1" si="0"/>
        <v>12</v>
      </c>
      <c r="G27" s="26">
        <f t="shared" ca="1" si="0"/>
        <v>4378</v>
      </c>
      <c r="I27" s="24" t="str">
        <f t="shared" ca="1" si="0"/>
        <v>80gal heat pump water heater in garage 3.4 UEF, NEEA Tier 3</v>
      </c>
      <c r="J27" s="24"/>
    </row>
    <row r="29" spans="2:10" x14ac:dyDescent="0.25">
      <c r="B29" t="s">
        <v>90</v>
      </c>
      <c r="D29" s="24" t="str">
        <f ca="1">INDIRECT("'"&amp;$B29&amp;"'!"&amp;D$1)</f>
        <v>Single Family: 1990's</v>
      </c>
      <c r="E29" s="24" t="str">
        <f t="shared" ca="1" si="0"/>
        <v>Gas Option</v>
      </c>
      <c r="F29" s="25">
        <f t="shared" ca="1" si="0"/>
        <v>3</v>
      </c>
      <c r="G29" s="26">
        <f t="shared" ca="1" si="0"/>
        <v>2598</v>
      </c>
      <c r="I29" s="24" t="str">
        <f t="shared" ca="1" si="0"/>
        <v>50gal, 0.63 UEF (0.60 EF) gas storage in garage</v>
      </c>
      <c r="J29" s="24"/>
    </row>
    <row r="30" spans="2:10" x14ac:dyDescent="0.25">
      <c r="B30" t="s">
        <v>91</v>
      </c>
      <c r="D30" s="24" t="str">
        <f t="shared" ref="D30:I50" ca="1" si="2">INDIRECT("'"&amp;$B30&amp;"'!"&amp;D$1)</f>
        <v>Single Family: 1990's</v>
      </c>
      <c r="E30" s="24" t="str">
        <f t="shared" ca="1" si="2"/>
        <v>Electric Option</v>
      </c>
      <c r="F30" s="25">
        <f t="shared" ca="1" si="2"/>
        <v>3</v>
      </c>
      <c r="G30" s="26">
        <f t="shared" ca="1" si="2"/>
        <v>4662</v>
      </c>
      <c r="I30" s="24" t="str">
        <f t="shared" ca="1" si="2"/>
        <v>50gal heat pump water heater in garage 3.0 UEF, NEEA Tier 3</v>
      </c>
      <c r="J30" s="24"/>
    </row>
    <row r="31" spans="2:10" x14ac:dyDescent="0.25">
      <c r="B31" t="s">
        <v>92</v>
      </c>
      <c r="D31" s="24" t="str">
        <f t="shared" ca="1" si="2"/>
        <v>Single Family: 1990's</v>
      </c>
      <c r="E31" s="24" t="str">
        <f t="shared" ca="1" si="2"/>
        <v>Electric Option</v>
      </c>
      <c r="F31" s="25">
        <f t="shared" ca="1" si="2"/>
        <v>3</v>
      </c>
      <c r="G31" s="26">
        <f t="shared" ca="1" si="2"/>
        <v>0</v>
      </c>
      <c r="I31" s="24" t="str">
        <f t="shared" ca="1" si="2"/>
        <v>50gal heat pump water heater in garage 2.0 UEF</v>
      </c>
      <c r="J31" s="24"/>
    </row>
    <row r="32" spans="2:10" x14ac:dyDescent="0.25">
      <c r="B32" t="s">
        <v>93</v>
      </c>
      <c r="D32" s="24" t="str">
        <f t="shared" ca="1" si="2"/>
        <v>Single Family: 1990's</v>
      </c>
      <c r="E32" s="24" t="str">
        <f t="shared" ca="1" si="2"/>
        <v>Electric Option</v>
      </c>
      <c r="F32" s="25">
        <f t="shared" ca="1" si="2"/>
        <v>3</v>
      </c>
      <c r="G32" s="26">
        <f t="shared" ca="1" si="2"/>
        <v>4952</v>
      </c>
      <c r="I32" s="24" t="str">
        <f t="shared" ca="1" si="2"/>
        <v>50gal heat pump water heater in garage 3.4 UEF, NEEA Tier 3</v>
      </c>
      <c r="J32" s="24"/>
    </row>
    <row r="33" spans="2:10" x14ac:dyDescent="0.25">
      <c r="B33" t="s">
        <v>103</v>
      </c>
      <c r="D33" s="24" t="str">
        <f t="shared" ca="1" si="2"/>
        <v>Single Family: 1990's</v>
      </c>
      <c r="E33" s="24" t="str">
        <f t="shared" ca="1" si="2"/>
        <v>Gas Option</v>
      </c>
      <c r="F33" s="25">
        <f t="shared" ca="1" si="2"/>
        <v>4</v>
      </c>
      <c r="G33" s="26">
        <f t="shared" ca="1" si="2"/>
        <v>2483</v>
      </c>
      <c r="I33" s="24" t="str">
        <f t="shared" ca="1" si="2"/>
        <v>50gal, 0.63 UEF (0.60 EF) gas storage in garage</v>
      </c>
      <c r="J33" s="24"/>
    </row>
    <row r="34" spans="2:10" x14ac:dyDescent="0.25">
      <c r="B34" t="s">
        <v>119</v>
      </c>
      <c r="D34" s="24" t="str">
        <f t="shared" ca="1" si="2"/>
        <v>Single Family: 1990's</v>
      </c>
      <c r="E34" s="24" t="str">
        <f t="shared" ca="1" si="2"/>
        <v>Electric Option</v>
      </c>
      <c r="F34" s="25">
        <f t="shared" ca="1" si="2"/>
        <v>4</v>
      </c>
      <c r="G34" s="26">
        <f t="shared" ca="1" si="2"/>
        <v>4456</v>
      </c>
      <c r="I34" s="24" t="str">
        <f t="shared" ca="1" si="2"/>
        <v>50gal heat pump water heater in garage 3.0 UEF, NEEA Tier 3</v>
      </c>
      <c r="J34" s="24"/>
    </row>
    <row r="35" spans="2:10" x14ac:dyDescent="0.25">
      <c r="B35" t="s">
        <v>120</v>
      </c>
      <c r="D35" s="24" t="str">
        <f t="shared" ca="1" si="2"/>
        <v>Single Family: 1990's</v>
      </c>
      <c r="E35" s="24" t="str">
        <f t="shared" ca="1" si="2"/>
        <v>Electric Option</v>
      </c>
      <c r="F35" s="25">
        <f t="shared" ca="1" si="2"/>
        <v>4</v>
      </c>
      <c r="G35" s="26">
        <f t="shared" ca="1" si="2"/>
        <v>0</v>
      </c>
      <c r="I35" s="24" t="str">
        <f t="shared" ca="1" si="2"/>
        <v>50gal heat pump water heater in garage 2.0 UEF</v>
      </c>
      <c r="J35" s="24"/>
    </row>
    <row r="36" spans="2:10" x14ac:dyDescent="0.25">
      <c r="B36" t="s">
        <v>121</v>
      </c>
      <c r="D36" s="24" t="str">
        <f t="shared" ca="1" si="2"/>
        <v>Single Family: 1990's</v>
      </c>
      <c r="E36" s="24" t="str">
        <f t="shared" ca="1" si="2"/>
        <v>Electric Option</v>
      </c>
      <c r="F36" s="25">
        <f t="shared" ca="1" si="2"/>
        <v>4</v>
      </c>
      <c r="G36" s="26">
        <f t="shared" ca="1" si="2"/>
        <v>4733</v>
      </c>
      <c r="I36" s="24" t="str">
        <f t="shared" ca="1" si="2"/>
        <v>50gal heat pump water heater in garage 3.4 UEF, NEEA Tier 3</v>
      </c>
      <c r="J36" s="24"/>
    </row>
    <row r="37" spans="2:10" x14ac:dyDescent="0.25">
      <c r="B37" t="s">
        <v>104</v>
      </c>
      <c r="D37" s="24" t="str">
        <f t="shared" ca="1" si="2"/>
        <v>Single Family: 1990's</v>
      </c>
      <c r="E37" s="24" t="str">
        <f t="shared" ca="1" si="2"/>
        <v>Gas Option</v>
      </c>
      <c r="F37" s="25">
        <f t="shared" ca="1" si="2"/>
        <v>6</v>
      </c>
      <c r="G37" s="26">
        <f t="shared" ca="1" si="2"/>
        <v>2247</v>
      </c>
      <c r="I37" s="24" t="str">
        <f t="shared" ca="1" si="2"/>
        <v>50gal, 0.63 UEF (0.60 EF) gas storage in garage</v>
      </c>
      <c r="J37" s="24"/>
    </row>
    <row r="38" spans="2:10" x14ac:dyDescent="0.25">
      <c r="B38" t="s">
        <v>125</v>
      </c>
      <c r="D38" s="24" t="str">
        <f t="shared" ca="1" si="2"/>
        <v>Single Family: 1990's</v>
      </c>
      <c r="E38" s="24" t="str">
        <f t="shared" ca="1" si="2"/>
        <v>Electric Option</v>
      </c>
      <c r="F38" s="25">
        <f t="shared" ca="1" si="2"/>
        <v>6</v>
      </c>
      <c r="G38" s="26">
        <f t="shared" ca="1" si="2"/>
        <v>4037</v>
      </c>
      <c r="I38" s="24" t="str">
        <f t="shared" ca="1" si="2"/>
        <v>50gal heat pump water heater in garage 3.0 UEF, NEEA Tier 3</v>
      </c>
      <c r="J38" s="24"/>
    </row>
    <row r="39" spans="2:10" x14ac:dyDescent="0.25">
      <c r="B39" t="s">
        <v>126</v>
      </c>
      <c r="D39" s="24" t="str">
        <f t="shared" ca="1" si="2"/>
        <v>Single Family: 1990's</v>
      </c>
      <c r="E39" s="24" t="str">
        <f t="shared" ca="1" si="2"/>
        <v>Electric Option</v>
      </c>
      <c r="F39" s="25">
        <f t="shared" ca="1" si="2"/>
        <v>6</v>
      </c>
      <c r="G39" s="26">
        <f t="shared" ca="1" si="2"/>
        <v>0</v>
      </c>
      <c r="I39" s="24" t="str">
        <f t="shared" ca="1" si="2"/>
        <v>50gal heat pump water heater in garage 2.0 UEF</v>
      </c>
      <c r="J39" s="24"/>
    </row>
    <row r="40" spans="2:10" x14ac:dyDescent="0.25">
      <c r="B40" t="s">
        <v>127</v>
      </c>
      <c r="D40" s="24" t="str">
        <f t="shared" ca="1" si="2"/>
        <v>Single Family: 1990's</v>
      </c>
      <c r="E40" s="24" t="str">
        <f t="shared" ca="1" si="2"/>
        <v>Electric Option</v>
      </c>
      <c r="F40" s="25">
        <f t="shared" ca="1" si="2"/>
        <v>6</v>
      </c>
      <c r="G40" s="26">
        <f t="shared" ca="1" si="2"/>
        <v>4298</v>
      </c>
      <c r="I40" s="24" t="str">
        <f t="shared" ca="1" si="2"/>
        <v>50gal heat pump water heater in garage 3.4 UEF, NEEA Tier 3</v>
      </c>
      <c r="J40" s="24"/>
    </row>
    <row r="41" spans="2:10" x14ac:dyDescent="0.25">
      <c r="B41" t="s">
        <v>105</v>
      </c>
      <c r="D41" s="24" t="str">
        <f t="shared" ca="1" si="2"/>
        <v>Single Family: 1990's</v>
      </c>
      <c r="E41" s="24" t="str">
        <f t="shared" ca="1" si="2"/>
        <v>Gas Option</v>
      </c>
      <c r="F41" s="25">
        <f t="shared" ca="1" si="2"/>
        <v>9</v>
      </c>
      <c r="G41" s="26">
        <f t="shared" ca="1" si="2"/>
        <v>2247</v>
      </c>
      <c r="I41" s="24" t="str">
        <f t="shared" ca="1" si="2"/>
        <v>50gal, 0.63 UEF (0.60 EF) gas storage in garage</v>
      </c>
      <c r="J41" s="24"/>
    </row>
    <row r="42" spans="2:10" x14ac:dyDescent="0.25">
      <c r="B42" t="s">
        <v>134</v>
      </c>
      <c r="D42" s="24" t="str">
        <f t="shared" ca="1" si="2"/>
        <v>Single Family: 1990's</v>
      </c>
      <c r="E42" s="24" t="str">
        <f t="shared" ca="1" si="2"/>
        <v>Electric Option</v>
      </c>
      <c r="F42" s="25">
        <f t="shared" ca="1" si="2"/>
        <v>9</v>
      </c>
      <c r="G42" s="26">
        <f t="shared" ca="1" si="2"/>
        <v>4037</v>
      </c>
      <c r="I42" s="24" t="str">
        <f t="shared" ca="1" si="2"/>
        <v>50gal heat pump water heater in garage 3.0 UEF, NEEA Tier 3</v>
      </c>
      <c r="J42" s="24"/>
    </row>
    <row r="43" spans="2:10" x14ac:dyDescent="0.25">
      <c r="B43" t="s">
        <v>135</v>
      </c>
      <c r="D43" s="24" t="str">
        <f t="shared" ca="1" si="2"/>
        <v>Single Family: 1990's</v>
      </c>
      <c r="E43" s="24" t="str">
        <f t="shared" ca="1" si="2"/>
        <v>Electric Option</v>
      </c>
      <c r="F43" s="25">
        <f t="shared" ca="1" si="2"/>
        <v>9</v>
      </c>
      <c r="G43" s="26">
        <f t="shared" ca="1" si="2"/>
        <v>0</v>
      </c>
      <c r="I43" s="24" t="str">
        <f t="shared" ca="1" si="2"/>
        <v>50gal heat pump water heater in garage 2.0 UEF</v>
      </c>
      <c r="J43" s="24"/>
    </row>
    <row r="44" spans="2:10" x14ac:dyDescent="0.25">
      <c r="B44" t="s">
        <v>136</v>
      </c>
      <c r="D44" s="24" t="str">
        <f t="shared" ca="1" si="2"/>
        <v>Single Family: 1990's</v>
      </c>
      <c r="E44" s="24" t="str">
        <f t="shared" ca="1" si="2"/>
        <v>Electric Option</v>
      </c>
      <c r="F44" s="25">
        <f t="shared" ca="1" si="2"/>
        <v>9</v>
      </c>
      <c r="G44" s="26">
        <f t="shared" ca="1" si="2"/>
        <v>4298</v>
      </c>
      <c r="I44" s="24" t="str">
        <f t="shared" ca="1" si="2"/>
        <v>50gal heat pump water heater in garage 3.4 UEF, NEEA Tier 3</v>
      </c>
      <c r="J44" s="24"/>
    </row>
    <row r="45" spans="2:10" x14ac:dyDescent="0.25">
      <c r="B45" t="s">
        <v>106</v>
      </c>
      <c r="D45" s="24" t="str">
        <f t="shared" ca="1" si="2"/>
        <v>Single Family: 1990's</v>
      </c>
      <c r="E45" s="24" t="str">
        <f t="shared" ca="1" si="2"/>
        <v>Gas Option</v>
      </c>
      <c r="F45" s="25">
        <f t="shared" ca="1" si="2"/>
        <v>10</v>
      </c>
      <c r="G45" s="26">
        <f t="shared" ca="1" si="2"/>
        <v>2049</v>
      </c>
      <c r="I45" s="24" t="str">
        <f t="shared" ca="1" si="2"/>
        <v>50gal, 0.63 UEF (0.60 EF) gas storage in garage</v>
      </c>
      <c r="J45" s="24"/>
    </row>
    <row r="46" spans="2:10" x14ac:dyDescent="0.25">
      <c r="B46" t="s">
        <v>131</v>
      </c>
      <c r="D46" s="24" t="str">
        <f t="shared" ca="1" si="2"/>
        <v>Single Family: 1990's</v>
      </c>
      <c r="E46" s="24" t="str">
        <f t="shared" ca="1" si="2"/>
        <v>Electric Option</v>
      </c>
      <c r="F46" s="25">
        <f t="shared" ca="1" si="2"/>
        <v>10</v>
      </c>
      <c r="G46" s="26">
        <f t="shared" ca="1" si="2"/>
        <v>3689</v>
      </c>
      <c r="I46" s="24" t="str">
        <f t="shared" ca="1" si="2"/>
        <v>50gal heat pump water heater in garage 3.0 UEF, NEEA Tier 3</v>
      </c>
      <c r="J46" s="24"/>
    </row>
    <row r="47" spans="2:10" x14ac:dyDescent="0.25">
      <c r="B47" t="s">
        <v>132</v>
      </c>
      <c r="D47" s="24" t="str">
        <f t="shared" ca="1" si="2"/>
        <v>Single Family: 1990's</v>
      </c>
      <c r="E47" s="24" t="str">
        <f t="shared" ca="1" si="2"/>
        <v>Electric Option</v>
      </c>
      <c r="F47" s="25">
        <f t="shared" ca="1" si="2"/>
        <v>10</v>
      </c>
      <c r="G47" s="26">
        <f t="shared" ca="1" si="2"/>
        <v>0</v>
      </c>
      <c r="I47" s="24" t="str">
        <f t="shared" ca="1" si="2"/>
        <v>50gal heat pump water heater in garage 2.0 UEF</v>
      </c>
      <c r="J47" s="24"/>
    </row>
    <row r="48" spans="2:10" x14ac:dyDescent="0.25">
      <c r="B48" t="s">
        <v>133</v>
      </c>
      <c r="D48" s="24" t="str">
        <f t="shared" ca="1" si="2"/>
        <v>Single Family: 1990's</v>
      </c>
      <c r="E48" s="24" t="str">
        <f t="shared" ca="1" si="2"/>
        <v>Electric Option</v>
      </c>
      <c r="F48" s="25">
        <f t="shared" ca="1" si="2"/>
        <v>10</v>
      </c>
      <c r="G48" s="26">
        <f t="shared" ca="1" si="2"/>
        <v>3945</v>
      </c>
      <c r="I48" s="24" t="str">
        <f t="shared" ca="1" si="2"/>
        <v>50gal heat pump water heater in garage 3.4 UEF, NEEA Tier 3</v>
      </c>
      <c r="J48" s="24"/>
    </row>
    <row r="49" spans="2:10" x14ac:dyDescent="0.25">
      <c r="B49" t="s">
        <v>107</v>
      </c>
      <c r="D49" s="24" t="str">
        <f t="shared" ca="1" si="2"/>
        <v>Single Family: 1990's</v>
      </c>
      <c r="E49" s="24" t="str">
        <f t="shared" ca="1" si="2"/>
        <v>Gas Option</v>
      </c>
      <c r="F49" s="25">
        <f t="shared" ca="1" si="2"/>
        <v>12</v>
      </c>
      <c r="G49" s="26">
        <f t="shared" ca="1" si="2"/>
        <v>1998</v>
      </c>
      <c r="I49" s="24" t="str">
        <f t="shared" ca="1" si="2"/>
        <v>50gal, 0.63 UEF (0.60 EF) gas storage in garage</v>
      </c>
      <c r="J49" s="24"/>
    </row>
    <row r="50" spans="2:10" x14ac:dyDescent="0.25">
      <c r="B50" t="s">
        <v>128</v>
      </c>
      <c r="D50" s="24" t="str">
        <f t="shared" ca="1" si="2"/>
        <v>Single Family: 1990's</v>
      </c>
      <c r="E50" s="24" t="str">
        <f t="shared" ca="1" si="2"/>
        <v>Electric Option</v>
      </c>
      <c r="F50" s="25">
        <f t="shared" ca="1" si="2"/>
        <v>12</v>
      </c>
      <c r="G50" s="26">
        <f t="shared" ca="1" si="2"/>
        <v>3599</v>
      </c>
      <c r="I50" s="24" t="str">
        <f t="shared" ca="1" si="2"/>
        <v>50gal heat pump water heater in garage 3.0 UEF, NEEA Tier 3</v>
      </c>
      <c r="J50" s="24"/>
    </row>
    <row r="51" spans="2:10" x14ac:dyDescent="0.25">
      <c r="B51" t="s">
        <v>129</v>
      </c>
      <c r="D51" s="24" t="str">
        <f t="shared" ref="D51:I52" ca="1" si="3">INDIRECT("'"&amp;$B51&amp;"'!"&amp;D$1)</f>
        <v>Single Family: 1990's</v>
      </c>
      <c r="E51" s="24" t="str">
        <f t="shared" ca="1" si="3"/>
        <v>Electric Option</v>
      </c>
      <c r="F51" s="25">
        <f t="shared" ca="1" si="3"/>
        <v>12</v>
      </c>
      <c r="G51" s="26">
        <f t="shared" ca="1" si="3"/>
        <v>0</v>
      </c>
      <c r="I51" s="24" t="str">
        <f t="shared" ca="1" si="3"/>
        <v>50gal heat pump water heater in garage 2.0 UEF</v>
      </c>
      <c r="J51" s="24"/>
    </row>
    <row r="52" spans="2:10" x14ac:dyDescent="0.25">
      <c r="B52" t="s">
        <v>130</v>
      </c>
      <c r="D52" s="24" t="str">
        <f t="shared" ca="1" si="3"/>
        <v>Single Family: 1990's</v>
      </c>
      <c r="E52" s="24" t="str">
        <f t="shared" ca="1" si="3"/>
        <v>Electric Option</v>
      </c>
      <c r="F52" s="25">
        <f t="shared" ca="1" si="3"/>
        <v>12</v>
      </c>
      <c r="G52" s="26">
        <f t="shared" ca="1" si="3"/>
        <v>3856</v>
      </c>
      <c r="I52" s="24" t="str">
        <f t="shared" ca="1" si="3"/>
        <v>50gal heat pump water heater in garage 3.4 UEF, NEEA Tier 3</v>
      </c>
      <c r="J52" s="24"/>
    </row>
    <row r="54" spans="2:10" x14ac:dyDescent="0.25">
      <c r="B54" t="s">
        <v>94</v>
      </c>
      <c r="D54" s="24" t="str">
        <f ca="1">INDIRECT("'"&amp;$B54&amp;"'!"&amp;D$1)</f>
        <v>Single Family: Pre-1978</v>
      </c>
      <c r="E54" s="24" t="str">
        <f t="shared" ref="E54:I54" ca="1" si="4">INDIRECT("'"&amp;$B54&amp;"'!"&amp;E$1)</f>
        <v>Gas Option</v>
      </c>
      <c r="F54" s="25">
        <f t="shared" ca="1" si="4"/>
        <v>3</v>
      </c>
      <c r="G54" s="26">
        <f t="shared" ca="1" si="4"/>
        <v>2598</v>
      </c>
      <c r="I54" s="24" t="str">
        <f t="shared" ca="1" si="4"/>
        <v>50gal, 0.63 UEF (0.60 EF) gas storage inside home</v>
      </c>
      <c r="J54" s="24"/>
    </row>
    <row r="55" spans="2:10" x14ac:dyDescent="0.25">
      <c r="B55" t="s">
        <v>95</v>
      </c>
      <c r="D55" s="24" t="str">
        <f t="shared" ref="D55:I75" ca="1" si="5">INDIRECT("'"&amp;$B55&amp;"'!"&amp;D$1)</f>
        <v>Single Family: Pre-1978</v>
      </c>
      <c r="E55" s="24" t="str">
        <f t="shared" ca="1" si="5"/>
        <v>Electric Option</v>
      </c>
      <c r="F55" s="25">
        <f t="shared" ca="1" si="5"/>
        <v>3</v>
      </c>
      <c r="G55" s="26">
        <f t="shared" ca="1" si="5"/>
        <v>4662</v>
      </c>
      <c r="I55" s="24" t="str">
        <f t="shared" ca="1" si="5"/>
        <v>50gal heat pump water heater inside home 3.0 UEF, NEEA Tier 3</v>
      </c>
      <c r="J55" s="24"/>
    </row>
    <row r="56" spans="2:10" x14ac:dyDescent="0.25">
      <c r="B56" t="s">
        <v>96</v>
      </c>
      <c r="D56" s="24" t="str">
        <f t="shared" ca="1" si="5"/>
        <v>Single Family: Pre-1978</v>
      </c>
      <c r="E56" s="24" t="str">
        <f t="shared" ca="1" si="5"/>
        <v>Electric Option</v>
      </c>
      <c r="F56" s="25">
        <f t="shared" ca="1" si="5"/>
        <v>3</v>
      </c>
      <c r="G56" s="26">
        <f t="shared" ca="1" si="5"/>
        <v>0</v>
      </c>
      <c r="I56" s="24" t="str">
        <f t="shared" ca="1" si="5"/>
        <v>50gal heat pump water heater inside home 2.0 UEF</v>
      </c>
      <c r="J56" s="24"/>
    </row>
    <row r="57" spans="2:10" x14ac:dyDescent="0.25">
      <c r="B57" t="s">
        <v>97</v>
      </c>
      <c r="D57" s="24" t="str">
        <f t="shared" ca="1" si="5"/>
        <v>Single Family: Pre-1978</v>
      </c>
      <c r="E57" s="24" t="str">
        <f t="shared" ca="1" si="5"/>
        <v>Electric Option</v>
      </c>
      <c r="F57" s="25">
        <f t="shared" ca="1" si="5"/>
        <v>3</v>
      </c>
      <c r="G57" s="26">
        <f t="shared" ca="1" si="5"/>
        <v>4662</v>
      </c>
      <c r="I57" s="24" t="str">
        <f t="shared" ca="1" si="5"/>
        <v>50gal heat pump water heater inside home 3.4 UEF, NEEA Tier 3</v>
      </c>
      <c r="J57" s="24"/>
    </row>
    <row r="58" spans="2:10" x14ac:dyDescent="0.25">
      <c r="B58" t="s">
        <v>108</v>
      </c>
      <c r="D58" s="24" t="str">
        <f t="shared" ca="1" si="5"/>
        <v>Single Family: Pre-1978</v>
      </c>
      <c r="E58" s="24" t="str">
        <f t="shared" ca="1" si="5"/>
        <v>Gas Option</v>
      </c>
      <c r="F58" s="25">
        <f t="shared" ca="1" si="5"/>
        <v>4</v>
      </c>
      <c r="G58" s="26">
        <f t="shared" ca="1" si="5"/>
        <v>2483</v>
      </c>
      <c r="I58" s="24" t="str">
        <f t="shared" ca="1" si="5"/>
        <v>50gal, 0.63 UEF (0.60 EF) gas storage inside home</v>
      </c>
      <c r="J58" s="24"/>
    </row>
    <row r="59" spans="2:10" x14ac:dyDescent="0.25">
      <c r="B59" t="s">
        <v>116</v>
      </c>
      <c r="D59" s="24" t="str">
        <f t="shared" ca="1" si="5"/>
        <v>Single Family: Pre-1978</v>
      </c>
      <c r="E59" s="24" t="str">
        <f t="shared" ca="1" si="5"/>
        <v>Electric Option</v>
      </c>
      <c r="F59" s="25">
        <f t="shared" ca="1" si="5"/>
        <v>4</v>
      </c>
      <c r="G59" s="26">
        <f t="shared" ca="1" si="5"/>
        <v>4456</v>
      </c>
      <c r="I59" s="24" t="str">
        <f t="shared" ca="1" si="5"/>
        <v>50gal heat pump water heater inside home 3.0 UEF, NEEA Tier 3</v>
      </c>
      <c r="J59" s="24"/>
    </row>
    <row r="60" spans="2:10" x14ac:dyDescent="0.25">
      <c r="B60" t="s">
        <v>117</v>
      </c>
      <c r="D60" s="24" t="str">
        <f t="shared" ca="1" si="5"/>
        <v>Single Family: Pre-1978</v>
      </c>
      <c r="E60" s="24" t="str">
        <f t="shared" ca="1" si="5"/>
        <v>Electric Option</v>
      </c>
      <c r="F60" s="25">
        <f t="shared" ca="1" si="5"/>
        <v>4</v>
      </c>
      <c r="G60" s="26">
        <f t="shared" ca="1" si="5"/>
        <v>0</v>
      </c>
      <c r="I60" s="24" t="str">
        <f t="shared" ca="1" si="5"/>
        <v>50gal heat pump water heater inside home 2.0 UEF</v>
      </c>
      <c r="J60" s="24"/>
    </row>
    <row r="61" spans="2:10" x14ac:dyDescent="0.25">
      <c r="B61" t="s">
        <v>118</v>
      </c>
      <c r="D61" s="24" t="str">
        <f t="shared" ca="1" si="5"/>
        <v>Single Family: Pre-1978</v>
      </c>
      <c r="E61" s="24" t="str">
        <f t="shared" ca="1" si="5"/>
        <v>Electric Option</v>
      </c>
      <c r="F61" s="25">
        <f t="shared" ca="1" si="5"/>
        <v>4</v>
      </c>
      <c r="G61" s="26">
        <f t="shared" ca="1" si="5"/>
        <v>4456</v>
      </c>
      <c r="I61" s="24" t="str">
        <f t="shared" ca="1" si="5"/>
        <v>50gal heat pump water heater inside home 3.4 UEF, NEEA Tier 3</v>
      </c>
      <c r="J61" s="24"/>
    </row>
    <row r="62" spans="2:10" x14ac:dyDescent="0.25">
      <c r="B62" t="s">
        <v>109</v>
      </c>
      <c r="D62" s="24" t="str">
        <f t="shared" ca="1" si="5"/>
        <v>Single Family: Pre-1978</v>
      </c>
      <c r="E62" s="24" t="str">
        <f t="shared" ca="1" si="5"/>
        <v>Gas Option</v>
      </c>
      <c r="F62" s="25">
        <f t="shared" ca="1" si="5"/>
        <v>6</v>
      </c>
      <c r="G62" s="26">
        <f t="shared" ca="1" si="5"/>
        <v>2247</v>
      </c>
      <c r="I62" s="24" t="str">
        <f t="shared" ca="1" si="5"/>
        <v>50gal, 0.63 UEF (0.60 EF) gas storage inside home</v>
      </c>
      <c r="J62" s="24"/>
    </row>
    <row r="63" spans="2:10" x14ac:dyDescent="0.25">
      <c r="B63" t="s">
        <v>122</v>
      </c>
      <c r="D63" s="24" t="str">
        <f t="shared" ca="1" si="5"/>
        <v>Single Family: Pre-1978</v>
      </c>
      <c r="E63" s="24" t="str">
        <f t="shared" ca="1" si="5"/>
        <v>Electric Option</v>
      </c>
      <c r="F63" s="25">
        <f t="shared" ca="1" si="5"/>
        <v>6</v>
      </c>
      <c r="G63" s="26">
        <f t="shared" ca="1" si="5"/>
        <v>4037</v>
      </c>
      <c r="I63" s="24" t="str">
        <f t="shared" ca="1" si="5"/>
        <v>50gal heat pump water heater inside home 3.0 UEF, NEEA Tier 3</v>
      </c>
      <c r="J63" s="24"/>
    </row>
    <row r="64" spans="2:10" x14ac:dyDescent="0.25">
      <c r="B64" t="s">
        <v>123</v>
      </c>
      <c r="D64" s="24" t="str">
        <f t="shared" ca="1" si="5"/>
        <v>Single Family: Pre-1978</v>
      </c>
      <c r="E64" s="24" t="str">
        <f t="shared" ca="1" si="5"/>
        <v>Electric Option</v>
      </c>
      <c r="F64" s="25">
        <f t="shared" ca="1" si="5"/>
        <v>6</v>
      </c>
      <c r="G64" s="26">
        <f t="shared" ca="1" si="5"/>
        <v>0</v>
      </c>
      <c r="I64" s="24" t="str">
        <f t="shared" ca="1" si="5"/>
        <v>50gal heat pump water heater inside home 2.0 UEF</v>
      </c>
      <c r="J64" s="24"/>
    </row>
    <row r="65" spans="2:10" x14ac:dyDescent="0.25">
      <c r="B65" t="s">
        <v>124</v>
      </c>
      <c r="D65" s="24" t="str">
        <f t="shared" ca="1" si="5"/>
        <v>Single Family: Pre-1978</v>
      </c>
      <c r="E65" s="24" t="str">
        <f t="shared" ca="1" si="5"/>
        <v>Electric Option</v>
      </c>
      <c r="F65" s="25">
        <f t="shared" ca="1" si="5"/>
        <v>6</v>
      </c>
      <c r="G65" s="26">
        <f t="shared" ca="1" si="5"/>
        <v>4037</v>
      </c>
      <c r="I65" s="24" t="str">
        <f t="shared" ca="1" si="5"/>
        <v>50gal heat pump water heater inside home 3.4 UEF, NEEA Tier 3</v>
      </c>
      <c r="J65" s="24"/>
    </row>
    <row r="66" spans="2:10" x14ac:dyDescent="0.25">
      <c r="B66" t="s">
        <v>110</v>
      </c>
      <c r="D66" s="24" t="str">
        <f t="shared" ca="1" si="5"/>
        <v>Single Family: Pre-1978</v>
      </c>
      <c r="E66" s="24" t="str">
        <f t="shared" ca="1" si="5"/>
        <v>Gas Option</v>
      </c>
      <c r="F66" s="25">
        <f t="shared" ca="1" si="5"/>
        <v>9</v>
      </c>
      <c r="G66" s="26">
        <f t="shared" ca="1" si="5"/>
        <v>2247</v>
      </c>
      <c r="I66" s="24" t="str">
        <f t="shared" ca="1" si="5"/>
        <v>50gal, 0.63 UEF (0.60 EF) gas storage inside home</v>
      </c>
      <c r="J66" s="24"/>
    </row>
    <row r="67" spans="2:10" x14ac:dyDescent="0.25">
      <c r="B67" t="s">
        <v>152</v>
      </c>
      <c r="D67" s="24" t="str">
        <f t="shared" ca="1" si="5"/>
        <v>Single Family: Pre-1978</v>
      </c>
      <c r="E67" s="24" t="str">
        <f t="shared" ca="1" si="5"/>
        <v>Electric Option</v>
      </c>
      <c r="F67" s="25">
        <f t="shared" ca="1" si="5"/>
        <v>9</v>
      </c>
      <c r="G67" s="26">
        <f t="shared" ca="1" si="5"/>
        <v>4037</v>
      </c>
      <c r="I67" s="24" t="str">
        <f t="shared" ca="1" si="5"/>
        <v>50gal heat pump water heater inside home 3.0 UEF, NEEA Tier 3</v>
      </c>
      <c r="J67" s="24"/>
    </row>
    <row r="68" spans="2:10" x14ac:dyDescent="0.25">
      <c r="B68" t="s">
        <v>153</v>
      </c>
      <c r="D68" s="24" t="str">
        <f t="shared" ca="1" si="5"/>
        <v>Single Family: Pre-1978</v>
      </c>
      <c r="E68" s="24" t="str">
        <f t="shared" ca="1" si="5"/>
        <v>Electric Option</v>
      </c>
      <c r="F68" s="25">
        <f t="shared" ca="1" si="5"/>
        <v>9</v>
      </c>
      <c r="G68" s="26">
        <f t="shared" ca="1" si="5"/>
        <v>0</v>
      </c>
      <c r="I68" s="24" t="str">
        <f t="shared" ca="1" si="5"/>
        <v>50gal heat pump water heater inside home 2.0 UEF</v>
      </c>
      <c r="J68" s="24"/>
    </row>
    <row r="69" spans="2:10" x14ac:dyDescent="0.25">
      <c r="B69" t="s">
        <v>154</v>
      </c>
      <c r="D69" s="24" t="str">
        <f t="shared" ca="1" si="5"/>
        <v>Single Family: Pre-1978</v>
      </c>
      <c r="E69" s="24" t="str">
        <f t="shared" ca="1" si="5"/>
        <v>Electric Option</v>
      </c>
      <c r="F69" s="25">
        <f t="shared" ca="1" si="5"/>
        <v>9</v>
      </c>
      <c r="G69" s="26">
        <f t="shared" ca="1" si="5"/>
        <v>4037</v>
      </c>
      <c r="I69" s="24" t="str">
        <f t="shared" ca="1" si="5"/>
        <v>50gal heat pump water heater inside home 3.4 UEF, NEEA Tier 3</v>
      </c>
      <c r="J69" s="24"/>
    </row>
    <row r="70" spans="2:10" x14ac:dyDescent="0.25">
      <c r="B70" t="s">
        <v>111</v>
      </c>
      <c r="D70" s="24" t="str">
        <f t="shared" ca="1" si="5"/>
        <v>Single Family: Pre-1978</v>
      </c>
      <c r="E70" s="24" t="str">
        <f t="shared" ca="1" si="5"/>
        <v>Gas Option</v>
      </c>
      <c r="F70" s="25">
        <f t="shared" ca="1" si="5"/>
        <v>10</v>
      </c>
      <c r="G70" s="26">
        <f t="shared" ca="1" si="5"/>
        <v>2049</v>
      </c>
      <c r="I70" s="24" t="str">
        <f t="shared" ca="1" si="5"/>
        <v>50gal, 0.63 UEF (0.60 EF) gas storage inside home</v>
      </c>
      <c r="J70" s="24"/>
    </row>
    <row r="71" spans="2:10" x14ac:dyDescent="0.25">
      <c r="B71" t="s">
        <v>149</v>
      </c>
      <c r="D71" s="24" t="str">
        <f t="shared" ca="1" si="5"/>
        <v>Single Family: Pre-1978</v>
      </c>
      <c r="E71" s="24" t="str">
        <f t="shared" ca="1" si="5"/>
        <v>Electric Option</v>
      </c>
      <c r="F71" s="25">
        <f t="shared" ca="1" si="5"/>
        <v>10</v>
      </c>
      <c r="G71" s="26">
        <f t="shared" ca="1" si="5"/>
        <v>3689</v>
      </c>
      <c r="I71" s="24" t="str">
        <f t="shared" ca="1" si="5"/>
        <v>50gal heat pump water heater inside home 3.0 UEF, NEEA Tier 3</v>
      </c>
      <c r="J71" s="24"/>
    </row>
    <row r="72" spans="2:10" x14ac:dyDescent="0.25">
      <c r="B72" t="s">
        <v>150</v>
      </c>
      <c r="D72" s="24" t="str">
        <f t="shared" ca="1" si="5"/>
        <v>Single Family: Pre-1978</v>
      </c>
      <c r="E72" s="24" t="str">
        <f t="shared" ca="1" si="5"/>
        <v>Electric Option</v>
      </c>
      <c r="F72" s="25">
        <f t="shared" ca="1" si="5"/>
        <v>10</v>
      </c>
      <c r="G72" s="26">
        <f t="shared" ca="1" si="5"/>
        <v>0</v>
      </c>
      <c r="I72" s="24" t="str">
        <f t="shared" ca="1" si="5"/>
        <v>50gal heat pump water heater inside home 2.0 UEF</v>
      </c>
      <c r="J72" s="24"/>
    </row>
    <row r="73" spans="2:10" x14ac:dyDescent="0.25">
      <c r="B73" t="s">
        <v>151</v>
      </c>
      <c r="D73" s="24" t="str">
        <f t="shared" ca="1" si="5"/>
        <v>Single Family: Pre-1978</v>
      </c>
      <c r="E73" s="24" t="str">
        <f t="shared" ca="1" si="5"/>
        <v>Electric Option</v>
      </c>
      <c r="F73" s="25">
        <f t="shared" ca="1" si="5"/>
        <v>10</v>
      </c>
      <c r="G73" s="26">
        <f t="shared" ca="1" si="5"/>
        <v>3689</v>
      </c>
      <c r="I73" s="24" t="str">
        <f t="shared" ca="1" si="5"/>
        <v>50gal heat pump water heater inside home 3.4 UEF, NEEA Tier 3</v>
      </c>
      <c r="J73" s="24"/>
    </row>
    <row r="74" spans="2:10" x14ac:dyDescent="0.25">
      <c r="B74" t="s">
        <v>112</v>
      </c>
      <c r="D74" s="24" t="str">
        <f t="shared" ca="1" si="5"/>
        <v>Single Family: Pre-1978</v>
      </c>
      <c r="E74" s="24" t="str">
        <f t="shared" ca="1" si="5"/>
        <v>Gas Option</v>
      </c>
      <c r="F74" s="25">
        <f t="shared" ca="1" si="5"/>
        <v>12</v>
      </c>
      <c r="G74" s="26">
        <f t="shared" ca="1" si="5"/>
        <v>1998</v>
      </c>
      <c r="I74" s="24" t="str">
        <f t="shared" ca="1" si="5"/>
        <v>50gal, 0.63 UEF (0.60 EF) gas storage inside home</v>
      </c>
      <c r="J74" s="24"/>
    </row>
    <row r="75" spans="2:10" x14ac:dyDescent="0.25">
      <c r="B75" t="s">
        <v>140</v>
      </c>
      <c r="D75" s="24" t="str">
        <f t="shared" ca="1" si="5"/>
        <v>Single Family: Pre-1978</v>
      </c>
      <c r="E75" s="24" t="str">
        <f t="shared" ca="1" si="5"/>
        <v>Electric Option</v>
      </c>
      <c r="F75" s="25">
        <f t="shared" ca="1" si="5"/>
        <v>12</v>
      </c>
      <c r="G75" s="26">
        <f t="shared" ca="1" si="5"/>
        <v>3599</v>
      </c>
      <c r="I75" s="24" t="str">
        <f t="shared" ca="1" si="5"/>
        <v>50gal heat pump water heater inside home 3.0 UEF, NEEA Tier 3</v>
      </c>
      <c r="J75" s="24"/>
    </row>
    <row r="76" spans="2:10" x14ac:dyDescent="0.25">
      <c r="B76" t="s">
        <v>141</v>
      </c>
      <c r="D76" s="24" t="str">
        <f ca="1">INDIRECT("'"&amp;$B76&amp;"'!"&amp;D$1)</f>
        <v>Single Family: Pre-1978</v>
      </c>
      <c r="E76" s="24" t="str">
        <f t="shared" ref="D76:I77" ca="1" si="6">INDIRECT("'"&amp;$B76&amp;"'!"&amp;E$1)</f>
        <v>Electric Option</v>
      </c>
      <c r="F76" s="25">
        <f t="shared" ca="1" si="6"/>
        <v>12</v>
      </c>
      <c r="G76" s="26">
        <f t="shared" ca="1" si="6"/>
        <v>0</v>
      </c>
      <c r="I76" s="24" t="str">
        <f t="shared" ca="1" si="6"/>
        <v>50gal heat pump water heater inside home 2.0 UEF</v>
      </c>
      <c r="J76" s="24"/>
    </row>
    <row r="77" spans="2:10" x14ac:dyDescent="0.25">
      <c r="B77" t="s">
        <v>142</v>
      </c>
      <c r="D77" s="24" t="str">
        <f t="shared" ca="1" si="6"/>
        <v>Single Family: Pre-1978</v>
      </c>
      <c r="E77" s="24" t="str">
        <f t="shared" ca="1" si="6"/>
        <v>Electric Option</v>
      </c>
      <c r="F77" s="25">
        <f t="shared" ca="1" si="6"/>
        <v>12</v>
      </c>
      <c r="G77" s="26">
        <f t="shared" ca="1" si="6"/>
        <v>3599</v>
      </c>
      <c r="I77" s="24" t="str">
        <f t="shared" ca="1" si="6"/>
        <v>50gal heat pump water heater inside home 3.4 UEF, NEEA Tier 3</v>
      </c>
      <c r="J77" s="24"/>
    </row>
    <row r="80" spans="2:10" x14ac:dyDescent="0.25">
      <c r="D80" s="24"/>
      <c r="E80" s="24"/>
      <c r="F80" s="25"/>
      <c r="G80" s="26"/>
      <c r="I80" s="24"/>
      <c r="J80" s="24"/>
    </row>
    <row r="81" spans="4:10" x14ac:dyDescent="0.25">
      <c r="D81" s="24"/>
      <c r="E81" s="24"/>
      <c r="F81" s="25"/>
      <c r="G81" s="26"/>
      <c r="I81" s="24"/>
      <c r="J81" s="24"/>
    </row>
    <row r="82" spans="4:10" x14ac:dyDescent="0.25">
      <c r="D82" s="24"/>
      <c r="E82" s="24"/>
      <c r="F82" s="25"/>
      <c r="G82" s="26"/>
      <c r="I82" s="24"/>
      <c r="J82" s="24"/>
    </row>
    <row r="83" spans="4:10" x14ac:dyDescent="0.25">
      <c r="D83" s="24"/>
      <c r="E83" s="24"/>
      <c r="F83" s="25"/>
      <c r="G83" s="26"/>
      <c r="I83" s="24"/>
      <c r="J83" s="24"/>
    </row>
    <row r="84" spans="4:10" x14ac:dyDescent="0.25">
      <c r="D84" s="24"/>
      <c r="E84" s="24"/>
      <c r="F84" s="25"/>
      <c r="G84" s="26"/>
      <c r="I84" s="24"/>
      <c r="J84" s="24"/>
    </row>
    <row r="85" spans="4:10" x14ac:dyDescent="0.25">
      <c r="D85" s="24"/>
      <c r="E85" s="24"/>
      <c r="F85" s="25"/>
      <c r="G85" s="26"/>
      <c r="I85" s="24"/>
      <c r="J85" s="24"/>
    </row>
    <row r="86" spans="4:10" x14ac:dyDescent="0.25">
      <c r="D86" s="24"/>
      <c r="E86" s="24"/>
      <c r="F86" s="25"/>
      <c r="G86" s="26"/>
      <c r="I86" s="24"/>
      <c r="J86" s="24"/>
    </row>
    <row r="87" spans="4:10" x14ac:dyDescent="0.25">
      <c r="D87" s="24"/>
      <c r="E87" s="24"/>
      <c r="F87" s="25"/>
      <c r="G87" s="26"/>
      <c r="I87" s="24"/>
      <c r="J87" s="24"/>
    </row>
    <row r="88" spans="4:10" x14ac:dyDescent="0.25">
      <c r="D88" s="24"/>
      <c r="E88" s="24"/>
      <c r="F88" s="25"/>
      <c r="G88" s="26"/>
      <c r="I88" s="24"/>
      <c r="J88" s="24"/>
    </row>
    <row r="89" spans="4:10" x14ac:dyDescent="0.25">
      <c r="D89" s="24"/>
      <c r="E89" s="24"/>
      <c r="F89" s="25"/>
      <c r="G89" s="26"/>
      <c r="I89" s="24"/>
      <c r="J89" s="24"/>
    </row>
    <row r="90" spans="4:10" x14ac:dyDescent="0.25">
      <c r="D90" s="24"/>
      <c r="E90" s="24"/>
      <c r="F90" s="25"/>
      <c r="G90" s="26"/>
      <c r="I90" s="24"/>
      <c r="J90" s="24"/>
    </row>
    <row r="91" spans="4:10" x14ac:dyDescent="0.25">
      <c r="D91" s="24"/>
      <c r="E91" s="24"/>
      <c r="F91" s="25"/>
      <c r="G91" s="26"/>
      <c r="I91" s="24"/>
      <c r="J91" s="24"/>
    </row>
    <row r="92" spans="4:10" x14ac:dyDescent="0.25">
      <c r="D92" s="24"/>
      <c r="E92" s="24"/>
      <c r="F92" s="25"/>
      <c r="G92" s="26"/>
      <c r="I92" s="24"/>
      <c r="J92" s="24"/>
    </row>
    <row r="93" spans="4:10" x14ac:dyDescent="0.25">
      <c r="D93" s="24"/>
      <c r="E93" s="24"/>
      <c r="F93" s="25"/>
      <c r="G93" s="26"/>
      <c r="I93" s="24"/>
      <c r="J93" s="24"/>
    </row>
    <row r="95" spans="4:10" x14ac:dyDescent="0.25">
      <c r="D95" s="24"/>
      <c r="E95" s="24"/>
      <c r="F95" s="25"/>
      <c r="G95" s="26"/>
      <c r="I95" s="24"/>
      <c r="J95" s="24"/>
    </row>
    <row r="96" spans="4:10" x14ac:dyDescent="0.25">
      <c r="D96" s="24"/>
      <c r="E96" s="24"/>
      <c r="F96" s="25"/>
      <c r="G96" s="26"/>
      <c r="I96" s="24"/>
      <c r="J96" s="24"/>
    </row>
    <row r="97" spans="4:10" x14ac:dyDescent="0.25">
      <c r="D97" s="24"/>
      <c r="E97" s="24"/>
      <c r="F97" s="25"/>
      <c r="G97" s="26"/>
      <c r="I97" s="24"/>
      <c r="J97" s="24"/>
    </row>
    <row r="98" spans="4:10" x14ac:dyDescent="0.25">
      <c r="D98" s="24"/>
      <c r="E98" s="24"/>
      <c r="F98" s="25"/>
      <c r="G98" s="26"/>
      <c r="I98" s="24"/>
      <c r="J98" s="24"/>
    </row>
    <row r="99" spans="4:10" x14ac:dyDescent="0.25">
      <c r="D99" s="24"/>
      <c r="E99" s="24"/>
      <c r="F99" s="25"/>
      <c r="G99" s="26"/>
      <c r="I99" s="24"/>
      <c r="J99" s="24"/>
    </row>
    <row r="100" spans="4:10" x14ac:dyDescent="0.25">
      <c r="D100" s="24"/>
      <c r="E100" s="24"/>
      <c r="F100" s="25"/>
      <c r="G100" s="26"/>
      <c r="I100" s="24"/>
      <c r="J100" s="24"/>
    </row>
    <row r="101" spans="4:10" x14ac:dyDescent="0.25">
      <c r="D101" s="24"/>
      <c r="E101" s="24"/>
      <c r="F101" s="25"/>
      <c r="G101" s="26"/>
      <c r="I101" s="24"/>
      <c r="J101" s="24"/>
    </row>
    <row r="102" spans="4:10" x14ac:dyDescent="0.25">
      <c r="D102" s="24"/>
      <c r="E102" s="24"/>
      <c r="F102" s="25"/>
      <c r="G102" s="26"/>
      <c r="I102" s="24"/>
      <c r="J102" s="24"/>
    </row>
    <row r="103" spans="4:10" x14ac:dyDescent="0.25">
      <c r="D103" s="24"/>
      <c r="E103" s="24"/>
      <c r="F103" s="25"/>
      <c r="G103" s="26"/>
      <c r="I103" s="24"/>
      <c r="J103" s="24"/>
    </row>
    <row r="104" spans="4:10" x14ac:dyDescent="0.25">
      <c r="D104" s="24"/>
      <c r="E104" s="24"/>
      <c r="F104" s="25"/>
      <c r="G104" s="26"/>
      <c r="I104" s="24"/>
      <c r="J104" s="24"/>
    </row>
    <row r="105" spans="4:10" x14ac:dyDescent="0.25">
      <c r="D105" s="24"/>
      <c r="E105" s="24"/>
      <c r="F105" s="25"/>
      <c r="G105" s="26"/>
      <c r="I105" s="24"/>
      <c r="J105" s="24"/>
    </row>
    <row r="106" spans="4:10" x14ac:dyDescent="0.25">
      <c r="D106" s="24"/>
      <c r="E106" s="24"/>
      <c r="F106" s="25"/>
      <c r="G106" s="26"/>
      <c r="I106" s="24"/>
      <c r="J106" s="24"/>
    </row>
    <row r="107" spans="4:10" x14ac:dyDescent="0.25">
      <c r="D107" s="24"/>
      <c r="E107" s="24"/>
      <c r="F107" s="25"/>
      <c r="G107" s="26"/>
      <c r="I107" s="24"/>
      <c r="J107" s="24"/>
    </row>
    <row r="108" spans="4:10" x14ac:dyDescent="0.25">
      <c r="D108" s="24"/>
      <c r="E108" s="24"/>
      <c r="F108" s="25"/>
      <c r="G108" s="26"/>
      <c r="I108" s="24"/>
      <c r="J108" s="24"/>
    </row>
    <row r="110" spans="4:10" x14ac:dyDescent="0.25">
      <c r="D110" s="24"/>
      <c r="E110" s="24"/>
      <c r="F110" s="25"/>
      <c r="G110" s="26"/>
      <c r="I110" s="24"/>
      <c r="J110" s="24"/>
    </row>
    <row r="111" spans="4:10" x14ac:dyDescent="0.25">
      <c r="D111" s="24"/>
      <c r="E111" s="24"/>
      <c r="F111" s="25"/>
      <c r="G111" s="26"/>
      <c r="I111" s="24"/>
      <c r="J111" s="24"/>
    </row>
    <row r="112" spans="4:10" x14ac:dyDescent="0.25">
      <c r="D112" s="24"/>
      <c r="E112" s="24"/>
      <c r="F112" s="25"/>
      <c r="G112" s="26"/>
      <c r="I112" s="24"/>
      <c r="J112" s="24"/>
    </row>
    <row r="113" spans="4:10" x14ac:dyDescent="0.25">
      <c r="D113" s="24"/>
      <c r="E113" s="24"/>
      <c r="F113" s="25"/>
      <c r="G113" s="26"/>
      <c r="I113" s="24"/>
      <c r="J113" s="24"/>
    </row>
    <row r="114" spans="4:10" x14ac:dyDescent="0.25">
      <c r="D114" s="24"/>
      <c r="E114" s="24"/>
      <c r="F114" s="25"/>
      <c r="G114" s="26"/>
      <c r="I114" s="24"/>
      <c r="J114" s="24"/>
    </row>
    <row r="115" spans="4:10" x14ac:dyDescent="0.25">
      <c r="D115" s="24"/>
      <c r="E115" s="24"/>
      <c r="F115" s="25"/>
      <c r="G115" s="26"/>
      <c r="I115" s="24"/>
      <c r="J115" s="24"/>
    </row>
    <row r="116" spans="4:10" x14ac:dyDescent="0.25">
      <c r="D116" s="24"/>
      <c r="E116" s="24"/>
      <c r="F116" s="25"/>
      <c r="G116" s="26"/>
      <c r="I116" s="24"/>
      <c r="J116" s="24"/>
    </row>
    <row r="117" spans="4:10" x14ac:dyDescent="0.25">
      <c r="D117" s="24"/>
      <c r="E117" s="24"/>
      <c r="F117" s="25"/>
      <c r="G117" s="26"/>
      <c r="I117" s="24"/>
      <c r="J117" s="24"/>
    </row>
    <row r="118" spans="4:10" x14ac:dyDescent="0.25">
      <c r="D118" s="24"/>
      <c r="E118" s="24"/>
      <c r="F118" s="25"/>
      <c r="G118" s="26"/>
      <c r="I118" s="24"/>
      <c r="J118" s="24"/>
    </row>
    <row r="119" spans="4:10" x14ac:dyDescent="0.25">
      <c r="D119" s="24"/>
      <c r="E119" s="24"/>
      <c r="F119" s="25"/>
      <c r="G119" s="26"/>
      <c r="I119" s="24"/>
      <c r="J119" s="24"/>
    </row>
    <row r="120" spans="4:10" x14ac:dyDescent="0.25">
      <c r="D120" s="24"/>
      <c r="E120" s="24"/>
      <c r="F120" s="25"/>
      <c r="G120" s="26"/>
      <c r="I120" s="24"/>
      <c r="J120" s="24"/>
    </row>
    <row r="121" spans="4:10" x14ac:dyDescent="0.25">
      <c r="D121" s="24"/>
      <c r="E121" s="24"/>
      <c r="F121" s="25"/>
      <c r="G121" s="26"/>
      <c r="I121" s="24"/>
      <c r="J121" s="24"/>
    </row>
    <row r="122" spans="4:10" x14ac:dyDescent="0.25">
      <c r="D122" s="24"/>
      <c r="E122" s="24"/>
      <c r="F122" s="25"/>
      <c r="G122" s="26"/>
      <c r="I122" s="24"/>
      <c r="J122" s="24"/>
    </row>
    <row r="123" spans="4:10" x14ac:dyDescent="0.25">
      <c r="D123" s="24"/>
      <c r="E123" s="24"/>
      <c r="F123" s="25"/>
      <c r="G123" s="26"/>
      <c r="I123" s="24"/>
      <c r="J123" s="24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9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ht="14.45" x14ac:dyDescent="0.3">
      <c r="A2" s="27" t="s">
        <v>15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1540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366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220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196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8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ht="14.45" x14ac:dyDescent="0.3">
      <c r="A2" s="27" t="s">
        <v>15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3140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3430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686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412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367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4952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8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ht="14.45" x14ac:dyDescent="0.3">
      <c r="A2" s="27" t="s">
        <v>31</v>
      </c>
    </row>
    <row r="3" spans="1:15" ht="14.45" x14ac:dyDescent="0.3">
      <c r="A3" s="27" t="s">
        <v>27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1510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360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192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2598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9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ht="14.45" x14ac:dyDescent="0.3">
      <c r="A2" s="27" t="s">
        <v>31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646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345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4662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0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ht="14.45" x14ac:dyDescent="0.3">
      <c r="A2" s="27" t="s">
        <v>31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1540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366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220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196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91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ht="14.45" x14ac:dyDescent="0.3">
      <c r="A2" s="27" t="s">
        <v>31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646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345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4662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27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12</v>
      </c>
      <c r="F17" s="19" t="s">
        <v>34</v>
      </c>
      <c r="G17" s="28">
        <f>VLOOKUP($A$4,zone_lu,4)</f>
        <v>95</v>
      </c>
      <c r="H17" s="30">
        <f t="shared" si="0"/>
        <v>1140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75</v>
      </c>
      <c r="H24" s="56">
        <f t="shared" ref="H24:H27" si="1">E24*G24</f>
        <v>75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6">
        <f t="shared" si="1"/>
        <v>60</v>
      </c>
    </row>
    <row r="27" spans="2:8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95</v>
      </c>
      <c r="H27" s="56">
        <f t="shared" si="1"/>
        <v>1520</v>
      </c>
    </row>
    <row r="28" spans="2:8" x14ac:dyDescent="0.25">
      <c r="E28" s="31"/>
      <c r="F28" s="32"/>
      <c r="G28" s="33"/>
      <c r="H28" s="34">
        <f>SUBTOTAL(9,H12:H27)</f>
        <v>4835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4835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0.11</v>
      </c>
      <c r="F32" s="19"/>
      <c r="G32" s="28"/>
      <c r="H32" s="30">
        <f>ROUND(H30*E32,0)</f>
        <v>532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215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70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5652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3695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3695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0.11</v>
      </c>
      <c r="F32" s="19"/>
      <c r="G32" s="28"/>
      <c r="H32" s="30">
        <f>ROUND(H30*E32,0)</f>
        <v>406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164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4318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2195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2195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0.11</v>
      </c>
      <c r="F32" s="19"/>
      <c r="G32" s="28"/>
      <c r="H32" s="30">
        <f>ROUND(H30*E32,0)</f>
        <v>241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97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4295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4295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0.11</v>
      </c>
      <c r="F32" s="19"/>
      <c r="G32" s="28"/>
      <c r="H32" s="30">
        <f>ROUND(H30*E32,0)</f>
        <v>472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191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62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5020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9"/>
  <sheetViews>
    <sheetView workbookViewId="0">
      <selection activeCell="H3" sqref="H3"/>
    </sheetView>
  </sheetViews>
  <sheetFormatPr defaultRowHeight="15" x14ac:dyDescent="0.25"/>
  <cols>
    <col min="3" max="3" width="39" customWidth="1"/>
  </cols>
  <sheetData>
    <row r="3" spans="2:10" x14ac:dyDescent="0.25">
      <c r="B3" t="s">
        <v>65</v>
      </c>
      <c r="E3" t="s">
        <v>33</v>
      </c>
      <c r="F3" t="s">
        <v>66</v>
      </c>
      <c r="G3" t="s">
        <v>67</v>
      </c>
      <c r="H3" t="s">
        <v>160</v>
      </c>
      <c r="I3" t="s">
        <v>68</v>
      </c>
      <c r="J3" t="s">
        <v>159</v>
      </c>
    </row>
    <row r="4" spans="2:10" x14ac:dyDescent="0.25">
      <c r="B4">
        <v>3</v>
      </c>
      <c r="C4" t="s">
        <v>69</v>
      </c>
      <c r="E4">
        <v>95</v>
      </c>
      <c r="F4" s="17">
        <v>0.2</v>
      </c>
      <c r="G4" s="17">
        <v>0.1</v>
      </c>
      <c r="H4" s="53">
        <v>1.2500000000000001E-2</v>
      </c>
      <c r="I4" s="17">
        <v>0.08</v>
      </c>
      <c r="J4" s="17">
        <v>0.18</v>
      </c>
    </row>
    <row r="5" spans="2:10" x14ac:dyDescent="0.25">
      <c r="B5">
        <v>4</v>
      </c>
      <c r="C5" t="s">
        <v>70</v>
      </c>
      <c r="E5">
        <v>95</v>
      </c>
      <c r="F5" s="17">
        <v>0.18</v>
      </c>
      <c r="G5" s="17">
        <v>0.1</v>
      </c>
      <c r="H5" s="53">
        <v>1.2500000000000001E-2</v>
      </c>
      <c r="I5" s="17">
        <v>0.05</v>
      </c>
      <c r="J5" s="17">
        <v>0.18</v>
      </c>
    </row>
    <row r="6" spans="2:10" x14ac:dyDescent="0.25">
      <c r="B6">
        <v>6</v>
      </c>
      <c r="C6" t="s">
        <v>71</v>
      </c>
      <c r="E6">
        <v>85</v>
      </c>
      <c r="F6" s="17">
        <v>0.15</v>
      </c>
      <c r="G6" s="17">
        <v>0.1</v>
      </c>
      <c r="H6" s="53">
        <v>1.2500000000000001E-2</v>
      </c>
      <c r="I6" s="17">
        <v>0.02</v>
      </c>
      <c r="J6" s="17">
        <v>0.18</v>
      </c>
    </row>
    <row r="7" spans="2:10" x14ac:dyDescent="0.25">
      <c r="B7">
        <v>9</v>
      </c>
      <c r="C7" t="s">
        <v>72</v>
      </c>
      <c r="E7">
        <v>85</v>
      </c>
      <c r="F7" s="17">
        <v>0.15</v>
      </c>
      <c r="G7" s="17">
        <v>0.1</v>
      </c>
      <c r="H7" s="53">
        <v>1.2500000000000001E-2</v>
      </c>
      <c r="I7" s="17">
        <v>0.02</v>
      </c>
      <c r="J7" s="17">
        <v>0.18</v>
      </c>
    </row>
    <row r="8" spans="2:10" x14ac:dyDescent="0.25">
      <c r="B8">
        <v>10</v>
      </c>
      <c r="C8" t="s">
        <v>73</v>
      </c>
      <c r="E8">
        <v>70</v>
      </c>
      <c r="F8" s="17">
        <v>0.15</v>
      </c>
      <c r="G8" s="17">
        <v>0.1</v>
      </c>
      <c r="H8" s="53">
        <v>1.2500000000000001E-2</v>
      </c>
      <c r="I8" s="17">
        <v>0</v>
      </c>
      <c r="J8" s="17">
        <v>0.18</v>
      </c>
    </row>
    <row r="9" spans="2:10" x14ac:dyDescent="0.25">
      <c r="B9">
        <v>12</v>
      </c>
      <c r="C9" t="s">
        <v>74</v>
      </c>
      <c r="E9">
        <v>65</v>
      </c>
      <c r="F9" s="17">
        <v>0.15</v>
      </c>
      <c r="G9" s="17">
        <v>0.1</v>
      </c>
      <c r="H9" s="53">
        <v>1.2500000000000001E-2</v>
      </c>
      <c r="I9" s="17">
        <v>0</v>
      </c>
      <c r="J9" s="17">
        <v>0.18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27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1510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324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118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2483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581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212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4456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1540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329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120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3140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3430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617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405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225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4733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27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1510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324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118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2483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581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212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4456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1540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329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120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4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0.18</v>
      </c>
      <c r="F32" s="19"/>
      <c r="G32" s="28"/>
      <c r="H32" s="30">
        <f>ROUND(H30*E32,0)</f>
        <v>581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0.05</v>
      </c>
      <c r="F38" s="19"/>
      <c r="G38" s="28"/>
      <c r="H38" s="30">
        <f>ROUND(SUM(H30:H37)*E38,0)</f>
        <v>212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4456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27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12</v>
      </c>
      <c r="F17" s="19" t="s">
        <v>34</v>
      </c>
      <c r="G17" s="28">
        <f>VLOOKUP($A$4,zone_lu,4)</f>
        <v>85</v>
      </c>
      <c r="H17" s="30">
        <f t="shared" si="0"/>
        <v>1020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75</v>
      </c>
      <c r="H24" s="56">
        <f t="shared" ref="H24:H27" si="1">E24*G24</f>
        <v>75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6">
        <f t="shared" si="1"/>
        <v>60</v>
      </c>
    </row>
    <row r="27" spans="2:8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85</v>
      </c>
      <c r="H27" s="56">
        <f t="shared" si="1"/>
        <v>1360</v>
      </c>
    </row>
    <row r="28" spans="2:8" x14ac:dyDescent="0.25">
      <c r="E28" s="31"/>
      <c r="F28" s="32"/>
      <c r="G28" s="33"/>
      <c r="H28" s="34">
        <f>SUBTOTAL(9,H12:H27)</f>
        <v>4535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4535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408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64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5205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3535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3535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318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154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4057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5:G23"/>
  <sheetViews>
    <sheetView workbookViewId="0"/>
  </sheetViews>
  <sheetFormatPr defaultRowHeight="15" x14ac:dyDescent="0.25"/>
  <cols>
    <col min="1" max="2" width="4.7109375" customWidth="1"/>
    <col min="3" max="3" width="17" bestFit="1" customWidth="1"/>
    <col min="4" max="4" width="17.5703125" customWidth="1"/>
    <col min="5" max="5" width="18" customWidth="1"/>
    <col min="6" max="6" width="29.7109375" customWidth="1"/>
  </cols>
  <sheetData>
    <row r="5" spans="1:6" ht="14.45" x14ac:dyDescent="0.3">
      <c r="A5" t="s">
        <v>29</v>
      </c>
      <c r="D5" t="s">
        <v>28</v>
      </c>
      <c r="E5" t="s">
        <v>27</v>
      </c>
      <c r="F5" t="s">
        <v>26</v>
      </c>
    </row>
    <row r="6" spans="1:6" ht="14.45" x14ac:dyDescent="0.3">
      <c r="B6" t="s">
        <v>25</v>
      </c>
    </row>
    <row r="7" spans="1:6" ht="28.9" x14ac:dyDescent="0.3">
      <c r="C7" t="s">
        <v>4</v>
      </c>
      <c r="D7" s="1" t="s">
        <v>18</v>
      </c>
      <c r="E7" s="1" t="s">
        <v>24</v>
      </c>
      <c r="F7" s="1" t="s">
        <v>22</v>
      </c>
    </row>
    <row r="8" spans="1:6" ht="28.9" x14ac:dyDescent="0.3">
      <c r="C8" t="s">
        <v>15</v>
      </c>
      <c r="D8" s="1" t="s">
        <v>23</v>
      </c>
      <c r="E8" s="1" t="s">
        <v>23</v>
      </c>
      <c r="F8" s="1" t="s">
        <v>22</v>
      </c>
    </row>
    <row r="9" spans="1:6" ht="43.15" x14ac:dyDescent="0.3">
      <c r="C9" s="2" t="s">
        <v>13</v>
      </c>
      <c r="D9" s="1" t="s">
        <v>21</v>
      </c>
      <c r="E9" s="1" t="s">
        <v>21</v>
      </c>
      <c r="F9" s="1" t="s">
        <v>20</v>
      </c>
    </row>
    <row r="10" spans="1:6" ht="14.45" x14ac:dyDescent="0.3">
      <c r="B10" t="s">
        <v>19</v>
      </c>
      <c r="D10" s="1"/>
      <c r="E10" s="1"/>
      <c r="F10" s="1"/>
    </row>
    <row r="11" spans="1:6" ht="28.9" x14ac:dyDescent="0.3">
      <c r="C11" t="s">
        <v>4</v>
      </c>
      <c r="D11" s="1" t="s">
        <v>18</v>
      </c>
      <c r="E11" s="1" t="s">
        <v>17</v>
      </c>
      <c r="F11" s="1" t="s">
        <v>16</v>
      </c>
    </row>
    <row r="12" spans="1:6" ht="28.9" x14ac:dyDescent="0.3">
      <c r="C12" t="s">
        <v>15</v>
      </c>
      <c r="D12" s="1" t="s">
        <v>12</v>
      </c>
      <c r="E12" s="1" t="s">
        <v>12</v>
      </c>
      <c r="F12" s="1" t="s">
        <v>14</v>
      </c>
    </row>
    <row r="13" spans="1:6" ht="28.9" x14ac:dyDescent="0.3">
      <c r="C13" s="2" t="s">
        <v>13</v>
      </c>
      <c r="D13" s="1" t="s">
        <v>12</v>
      </c>
      <c r="E13" s="1" t="s">
        <v>12</v>
      </c>
      <c r="F13" s="1" t="s">
        <v>11</v>
      </c>
    </row>
    <row r="14" spans="1:6" ht="14.45" x14ac:dyDescent="0.3">
      <c r="B14" t="s">
        <v>10</v>
      </c>
      <c r="D14" s="1"/>
      <c r="E14" s="1"/>
      <c r="F14" s="1"/>
    </row>
    <row r="15" spans="1:6" ht="43.15" x14ac:dyDescent="0.3">
      <c r="C15" t="s">
        <v>4</v>
      </c>
      <c r="D15" s="1"/>
      <c r="E15" s="1" t="s">
        <v>9</v>
      </c>
      <c r="F15" s="1" t="s">
        <v>8</v>
      </c>
    </row>
    <row r="16" spans="1:6" ht="43.15" x14ac:dyDescent="0.3">
      <c r="C16" t="s">
        <v>3</v>
      </c>
      <c r="D16" s="1"/>
      <c r="E16" s="1" t="s">
        <v>9</v>
      </c>
      <c r="F16" s="1" t="s">
        <v>8</v>
      </c>
    </row>
    <row r="21" spans="1:7" x14ac:dyDescent="0.25">
      <c r="A21" t="s">
        <v>7</v>
      </c>
      <c r="F21" t="s">
        <v>6</v>
      </c>
      <c r="G21" t="s">
        <v>5</v>
      </c>
    </row>
    <row r="22" spans="1:7" x14ac:dyDescent="0.25">
      <c r="C22" t="s">
        <v>4</v>
      </c>
      <c r="E22" t="s">
        <v>2</v>
      </c>
      <c r="F22" t="s">
        <v>1</v>
      </c>
      <c r="G22" t="s">
        <v>0</v>
      </c>
    </row>
    <row r="23" spans="1:7" x14ac:dyDescent="0.25">
      <c r="C23" t="s">
        <v>3</v>
      </c>
      <c r="E23" t="s">
        <v>2</v>
      </c>
      <c r="F23" t="s">
        <v>1</v>
      </c>
      <c r="G23" t="s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2035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2035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183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89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4135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4135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372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180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4746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27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1450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1720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44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2247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1420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43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3020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494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378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84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4298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27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1450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1720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44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2247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1420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43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6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4"/>
  <dimension ref="A1:O47"/>
  <sheetViews>
    <sheetView showGridLines="0" workbookViewId="0">
      <selection activeCell="H17" sqref="H17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ht="14.45" x14ac:dyDescent="0.3">
      <c r="A2" s="27" t="s">
        <v>4</v>
      </c>
    </row>
    <row r="3" spans="1:15" ht="14.45" x14ac:dyDescent="0.3">
      <c r="A3" s="27" t="s">
        <v>27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/>
      <c r="F8" s="19"/>
      <c r="G8" s="4"/>
      <c r="H8" s="51" t="s">
        <v>158</v>
      </c>
    </row>
    <row r="9" spans="1:15" x14ac:dyDescent="0.25">
      <c r="D9" s="27" t="s">
        <v>35</v>
      </c>
      <c r="E9"/>
      <c r="F9" s="19"/>
      <c r="G9" s="4"/>
      <c r="H9" s="6"/>
    </row>
    <row r="10" spans="1:15" x14ac:dyDescent="0.25">
      <c r="E10"/>
      <c r="F10" s="19"/>
      <c r="G10" s="6"/>
      <c r="H10" s="6"/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12</v>
      </c>
      <c r="F17" s="19" t="s">
        <v>34</v>
      </c>
      <c r="G17" s="28">
        <f>VLOOKUP($A$4,zone_lu,4)</f>
        <v>95</v>
      </c>
      <c r="H17" s="30">
        <f t="shared" si="0"/>
        <v>1140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75</v>
      </c>
      <c r="H24" s="56">
        <f t="shared" ref="H24:H27" si="1">E24*G24</f>
        <v>75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6">
        <f t="shared" si="1"/>
        <v>60</v>
      </c>
    </row>
    <row r="27" spans="2:8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95</v>
      </c>
      <c r="H27" s="56">
        <f t="shared" si="1"/>
        <v>1520</v>
      </c>
    </row>
    <row r="28" spans="2:8" x14ac:dyDescent="0.25">
      <c r="E28" s="31"/>
      <c r="F28" s="32"/>
      <c r="G28" s="33"/>
      <c r="H28" s="34">
        <f>SUBTOTAL(9,H12:H27)</f>
        <v>4835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4835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0.12</v>
      </c>
      <c r="F32" s="19"/>
      <c r="G32" s="28"/>
      <c r="H32" s="30">
        <f>ROUND(H30*E32,0)</f>
        <v>580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217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70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5702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O47"/>
  <sheetViews>
    <sheetView showGridLines="0" tabSelected="1" workbookViewId="0">
      <selection activeCell="J29" sqref="J29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27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9" x14ac:dyDescent="0.25">
      <c r="D17" s="27" t="s">
        <v>33</v>
      </c>
      <c r="E17" s="27">
        <v>12</v>
      </c>
      <c r="F17" s="19" t="s">
        <v>34</v>
      </c>
      <c r="G17" s="28">
        <f>VLOOKUP($A$4,zone_lu,4)</f>
        <v>85</v>
      </c>
      <c r="H17" s="30">
        <f t="shared" si="0"/>
        <v>1020</v>
      </c>
    </row>
    <row r="18" spans="2:9" x14ac:dyDescent="0.25">
      <c r="C18" s="27" t="s">
        <v>48</v>
      </c>
      <c r="F18" s="19"/>
      <c r="G18" s="28"/>
      <c r="H18" s="30">
        <f t="shared" si="0"/>
        <v>0</v>
      </c>
    </row>
    <row r="19" spans="2:9" x14ac:dyDescent="0.25">
      <c r="D19" s="27" t="s">
        <v>83</v>
      </c>
      <c r="F19" s="19"/>
      <c r="G19" s="28"/>
      <c r="H19" s="30"/>
    </row>
    <row r="20" spans="2:9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9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9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9" x14ac:dyDescent="0.25">
      <c r="C23" t="s">
        <v>162</v>
      </c>
      <c r="D23"/>
      <c r="E23"/>
      <c r="F23" s="19"/>
      <c r="G23" s="4"/>
      <c r="H23" s="6"/>
    </row>
    <row r="24" spans="2:9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9" x14ac:dyDescent="0.25">
      <c r="C25"/>
      <c r="D25" t="s">
        <v>164</v>
      </c>
      <c r="E25" s="55"/>
      <c r="F25" s="46"/>
      <c r="G25" s="11"/>
      <c r="H25" s="57" t="s">
        <v>158</v>
      </c>
    </row>
    <row r="26" spans="2:9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7">
        <f>E26*G26</f>
        <v>60</v>
      </c>
      <c r="I26" s="27">
        <v>0</v>
      </c>
    </row>
    <row r="27" spans="2:9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85</v>
      </c>
      <c r="H27" s="56">
        <f t="shared" si="1"/>
        <v>1360</v>
      </c>
      <c r="I27" s="27">
        <v>680</v>
      </c>
    </row>
    <row r="28" spans="2:9" x14ac:dyDescent="0.25">
      <c r="E28" s="31"/>
      <c r="F28" s="32"/>
      <c r="G28" s="33"/>
      <c r="H28" s="34">
        <f>SUBTOTAL(9,H12:H27)</f>
        <v>4585</v>
      </c>
    </row>
    <row r="29" spans="2:9" x14ac:dyDescent="0.25">
      <c r="E29" s="36"/>
      <c r="F29" s="37"/>
      <c r="G29" s="38"/>
      <c r="H29" s="39"/>
    </row>
    <row r="30" spans="2:9" x14ac:dyDescent="0.25">
      <c r="C30" s="27" t="s">
        <v>40</v>
      </c>
      <c r="E30" s="36"/>
      <c r="F30" s="37"/>
      <c r="G30" s="38"/>
      <c r="H30" s="39">
        <f>SUBTOTAL(9,H6:H29)</f>
        <v>4585</v>
      </c>
    </row>
    <row r="31" spans="2:9" x14ac:dyDescent="0.25">
      <c r="F31" s="19"/>
      <c r="G31" s="28"/>
      <c r="H31" s="30">
        <f t="shared" si="0"/>
        <v>0</v>
      </c>
    </row>
    <row r="32" spans="2:9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413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200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65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5263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3535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3535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318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154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4057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2035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2035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183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89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85</v>
      </c>
      <c r="H17" s="30">
        <f t="shared" si="0"/>
        <v>510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85</v>
      </c>
      <c r="H27" s="56">
        <f t="shared" si="1"/>
        <v>680</v>
      </c>
    </row>
    <row r="28" spans="2:8" x14ac:dyDescent="0.25">
      <c r="E28" s="31"/>
      <c r="F28" s="32"/>
      <c r="G28" s="33"/>
      <c r="H28" s="34">
        <f>SUBTOTAL(9,H12:H27)</f>
        <v>4135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4135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372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180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4746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27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1450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1720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44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2247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1420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43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3020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494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378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84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4298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27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85</v>
      </c>
      <c r="H22" s="30">
        <f t="shared" si="0"/>
        <v>170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1450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1720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44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2247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5"/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ht="14.45" x14ac:dyDescent="0.3">
      <c r="A2" s="27" t="s">
        <v>4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/>
      <c r="F8" s="19"/>
      <c r="G8" s="4"/>
      <c r="H8" s="51" t="s">
        <v>158</v>
      </c>
    </row>
    <row r="9" spans="1:15" x14ac:dyDescent="0.25">
      <c r="D9" s="27" t="s">
        <v>35</v>
      </c>
      <c r="E9"/>
      <c r="F9" s="19"/>
      <c r="G9" s="4"/>
      <c r="H9" s="6"/>
    </row>
    <row r="10" spans="1:15" x14ac:dyDescent="0.25">
      <c r="E10"/>
      <c r="F10" s="19"/>
      <c r="G10" s="6"/>
      <c r="H10" s="6"/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3695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3695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0.12</v>
      </c>
      <c r="F32" s="19"/>
      <c r="G32" s="28"/>
      <c r="H32" s="30">
        <f>ROUND(H30*E32,0)</f>
        <v>443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166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4358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1420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194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43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9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85</v>
      </c>
      <c r="H8" s="30">
        <f>E8*G8</f>
        <v>170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270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85</v>
      </c>
      <c r="H17" s="30">
        <f t="shared" si="0"/>
        <v>340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85</v>
      </c>
      <c r="H22" s="30">
        <f t="shared" si="0"/>
        <v>340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85</v>
      </c>
      <c r="H27" s="56">
        <f t="shared" si="1"/>
        <v>340</v>
      </c>
    </row>
    <row r="28" spans="2:8" x14ac:dyDescent="0.25">
      <c r="E28" s="31"/>
      <c r="F28" s="32"/>
      <c r="G28" s="33"/>
      <c r="H28" s="34">
        <f>SUBTOTAL(9,H12:H27)</f>
        <v>2820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3090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0.02</v>
      </c>
      <c r="F38" s="19"/>
      <c r="G38" s="28"/>
      <c r="H38" s="30">
        <f>ROUND(SUM(H30:H37)*E38,0)</f>
        <v>79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4037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27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12</v>
      </c>
      <c r="F17" s="19" t="s">
        <v>34</v>
      </c>
      <c r="G17" s="28">
        <f>VLOOKUP($A$4,zone_lu,4)</f>
        <v>70</v>
      </c>
      <c r="H17" s="30">
        <f t="shared" si="0"/>
        <v>840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75</v>
      </c>
      <c r="H24" s="56">
        <f t="shared" ref="H24:H27" si="1">E24*G24</f>
        <v>75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6">
        <f t="shared" si="1"/>
        <v>60</v>
      </c>
    </row>
    <row r="27" spans="2:8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70</v>
      </c>
      <c r="H27" s="56">
        <f t="shared" si="1"/>
        <v>1120</v>
      </c>
    </row>
    <row r="28" spans="2:8" x14ac:dyDescent="0.25">
      <c r="E28" s="31"/>
      <c r="F28" s="32"/>
      <c r="G28" s="33"/>
      <c r="H28" s="34">
        <f>SUBTOTAL(9,H12:H27)</f>
        <v>4085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4085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368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178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58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4689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70</v>
      </c>
      <c r="H17" s="30">
        <f t="shared" si="0"/>
        <v>420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70</v>
      </c>
      <c r="H27" s="56">
        <f t="shared" si="1"/>
        <v>560</v>
      </c>
    </row>
    <row r="28" spans="2:8" x14ac:dyDescent="0.25">
      <c r="E28" s="31"/>
      <c r="F28" s="32"/>
      <c r="G28" s="33"/>
      <c r="H28" s="34">
        <f>SUBTOTAL(9,H12:H27)</f>
        <v>3295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297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144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47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3783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70</v>
      </c>
      <c r="H17" s="30">
        <f t="shared" si="0"/>
        <v>420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70</v>
      </c>
      <c r="H27" s="56">
        <f t="shared" si="1"/>
        <v>560</v>
      </c>
    </row>
    <row r="28" spans="2:8" x14ac:dyDescent="0.25">
      <c r="E28" s="31"/>
      <c r="F28" s="32"/>
      <c r="G28" s="33"/>
      <c r="H28" s="34">
        <f>SUBTOTAL(9,H12:H27)</f>
        <v>1795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162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78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70</v>
      </c>
      <c r="H17" s="30">
        <f t="shared" si="0"/>
        <v>420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70</v>
      </c>
      <c r="H27" s="56">
        <f t="shared" si="1"/>
        <v>560</v>
      </c>
    </row>
    <row r="28" spans="2:8" x14ac:dyDescent="0.25">
      <c r="E28" s="31"/>
      <c r="F28" s="32"/>
      <c r="G28" s="33"/>
      <c r="H28" s="34">
        <f>SUBTOTAL(9,H12:H27)</f>
        <v>3895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3895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351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170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4471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27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1360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240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184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2049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2640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432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331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3689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1240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1480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222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170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2840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462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354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49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3945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2"/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ht="14.45" x14ac:dyDescent="0.3">
      <c r="A2" s="27" t="s">
        <v>4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/>
      <c r="F8" s="19"/>
      <c r="G8" s="4"/>
      <c r="H8" s="51" t="s">
        <v>158</v>
      </c>
    </row>
    <row r="9" spans="1:15" x14ac:dyDescent="0.25">
      <c r="D9" s="27" t="s">
        <v>35</v>
      </c>
      <c r="E9"/>
      <c r="F9" s="19"/>
      <c r="G9" s="4"/>
      <c r="H9" s="6"/>
    </row>
    <row r="10" spans="1:15" x14ac:dyDescent="0.25">
      <c r="E10"/>
      <c r="F10" s="19"/>
      <c r="G10" s="6"/>
      <c r="H10" s="6"/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2195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2195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0.12</v>
      </c>
      <c r="F32" s="19"/>
      <c r="G32" s="28"/>
      <c r="H32" s="30">
        <f>ROUND(H30*E32,0)</f>
        <v>263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98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27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70</v>
      </c>
      <c r="H22" s="30">
        <f t="shared" si="0"/>
        <v>140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1360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1600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240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184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2049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2640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432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331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3689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1240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1480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222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170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10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70</v>
      </c>
      <c r="H8" s="30">
        <f>E8*G8</f>
        <v>140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240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70</v>
      </c>
      <c r="H17" s="30">
        <f t="shared" si="0"/>
        <v>280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70</v>
      </c>
      <c r="H22" s="30">
        <f t="shared" si="0"/>
        <v>280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70</v>
      </c>
      <c r="H27" s="56">
        <f t="shared" si="1"/>
        <v>280</v>
      </c>
    </row>
    <row r="28" spans="2:8" x14ac:dyDescent="0.25">
      <c r="E28" s="31"/>
      <c r="F28" s="32"/>
      <c r="G28" s="33"/>
      <c r="H28" s="34">
        <f>SUBTOTAL(9,H12:H27)</f>
        <v>2640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2880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432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331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3689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27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1200</v>
      </c>
      <c r="H14" s="30">
        <f t="shared" si="0"/>
        <v>1200</v>
      </c>
    </row>
    <row r="15" spans="1:15" ht="30" x14ac:dyDescent="0.25">
      <c r="D15" s="12" t="s">
        <v>47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12</v>
      </c>
      <c r="F17" s="19" t="s">
        <v>34</v>
      </c>
      <c r="G17" s="28">
        <f>VLOOKUP($A$4,zone_lu,4)</f>
        <v>65</v>
      </c>
      <c r="H17" s="30">
        <f t="shared" si="0"/>
        <v>780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200</v>
      </c>
      <c r="H21" s="30">
        <f t="shared" si="0"/>
        <v>200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75</v>
      </c>
      <c r="H24" s="56">
        <f t="shared" ref="H24:H27" si="1">E24*G24</f>
        <v>75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>
        <v>20</v>
      </c>
      <c r="F26" s="46" t="s">
        <v>166</v>
      </c>
      <c r="G26" s="11">
        <v>3</v>
      </c>
      <c r="H26" s="56">
        <f t="shared" si="1"/>
        <v>60</v>
      </c>
    </row>
    <row r="27" spans="2:8" x14ac:dyDescent="0.25">
      <c r="C27"/>
      <c r="D27" t="s">
        <v>33</v>
      </c>
      <c r="E27" s="55">
        <v>16</v>
      </c>
      <c r="F27" s="46" t="s">
        <v>34</v>
      </c>
      <c r="G27" s="11">
        <f>VLOOKUP($A$4,zone_lu,4)</f>
        <v>65</v>
      </c>
      <c r="H27" s="56">
        <f t="shared" si="1"/>
        <v>1040</v>
      </c>
    </row>
    <row r="28" spans="2:8" x14ac:dyDescent="0.25">
      <c r="E28" s="31"/>
      <c r="F28" s="32"/>
      <c r="G28" s="33"/>
      <c r="H28" s="34">
        <f>SUBTOTAL(9,H12:H27)</f>
        <v>3935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3935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172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4517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45" t="s">
        <v>45</v>
      </c>
      <c r="E14" s="45">
        <v>1</v>
      </c>
      <c r="F14" s="46" t="s">
        <v>38</v>
      </c>
      <c r="G14" s="35">
        <v>1500</v>
      </c>
      <c r="H14" s="47">
        <f t="shared" si="0"/>
        <v>1500</v>
      </c>
    </row>
    <row r="15" spans="1:15" ht="30" x14ac:dyDescent="0.25">
      <c r="D15" s="12" t="s">
        <v>49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65</v>
      </c>
      <c r="H17" s="30">
        <f t="shared" si="0"/>
        <v>390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65</v>
      </c>
      <c r="H27" s="56">
        <f t="shared" si="1"/>
        <v>520</v>
      </c>
    </row>
    <row r="28" spans="2:8" x14ac:dyDescent="0.25">
      <c r="E28" s="31"/>
      <c r="F28" s="32"/>
      <c r="G28" s="33"/>
      <c r="H28" s="34">
        <f>SUBTOTAL(9,H12:H27)</f>
        <v>3215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3215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289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140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46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3690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/>
      <c r="H14" s="50" t="s">
        <v>85</v>
      </c>
    </row>
    <row r="15" spans="1:15" ht="30" x14ac:dyDescent="0.25">
      <c r="D15" s="12" t="s">
        <v>50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65</v>
      </c>
      <c r="H17" s="30">
        <f t="shared" si="0"/>
        <v>390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65</v>
      </c>
      <c r="H27" s="56">
        <f t="shared" si="1"/>
        <v>520</v>
      </c>
    </row>
    <row r="28" spans="2:8" x14ac:dyDescent="0.25">
      <c r="E28" s="31"/>
      <c r="F28" s="32"/>
      <c r="G28" s="33"/>
      <c r="H28" s="34">
        <f>SUBTOTAL(9,H12:H27)</f>
        <v>1715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1715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154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75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x14ac:dyDescent="0.25">
      <c r="A2" s="27" t="s">
        <v>4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E7"/>
      <c r="F7" s="19"/>
      <c r="G7" s="4"/>
      <c r="H7" s="51" t="s">
        <v>158</v>
      </c>
    </row>
    <row r="8" spans="1:15" x14ac:dyDescent="0.25">
      <c r="D8" s="27" t="s">
        <v>33</v>
      </c>
      <c r="E8"/>
      <c r="F8" s="19"/>
      <c r="G8" s="4"/>
      <c r="H8" s="6"/>
    </row>
    <row r="9" spans="1:15" x14ac:dyDescent="0.25">
      <c r="D9" s="27" t="s">
        <v>35</v>
      </c>
      <c r="E9"/>
      <c r="F9" s="19"/>
      <c r="G9" s="6"/>
      <c r="H9" s="6"/>
    </row>
    <row r="10" spans="1:15" x14ac:dyDescent="0.25">
      <c r="E10" s="31"/>
      <c r="F10" s="32"/>
      <c r="G10" s="33"/>
      <c r="H10" s="34">
        <f>SUBTOTAL(9,H6:H9)</f>
        <v>0</v>
      </c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65</v>
      </c>
      <c r="H17" s="30">
        <f t="shared" si="0"/>
        <v>390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65</v>
      </c>
      <c r="H27" s="56">
        <f t="shared" si="1"/>
        <v>520</v>
      </c>
    </row>
    <row r="28" spans="2:8" x14ac:dyDescent="0.25">
      <c r="E28" s="31"/>
      <c r="F28" s="32"/>
      <c r="G28" s="33"/>
      <c r="H28" s="34">
        <f>SUBTOTAL(9,H12:H27)</f>
        <v>3815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3815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0.09</v>
      </c>
      <c r="F32" s="19"/>
      <c r="G32" s="28"/>
      <c r="H32" s="30">
        <f>ROUND(H30*E32,0)</f>
        <v>343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166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4378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27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1330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1560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234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179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1998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2580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422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323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3599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1"/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New Construction</v>
      </c>
    </row>
    <row r="2" spans="1:15" ht="14.45" x14ac:dyDescent="0.3">
      <c r="A2" s="27" t="s">
        <v>4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/>
      <c r="F8" s="19"/>
      <c r="G8" s="4"/>
      <c r="H8" s="51" t="s">
        <v>158</v>
      </c>
    </row>
    <row r="9" spans="1:15" x14ac:dyDescent="0.25">
      <c r="D9" s="27" t="s">
        <v>35</v>
      </c>
      <c r="E9"/>
      <c r="F9" s="19"/>
      <c r="G9" s="4"/>
      <c r="H9" s="6"/>
    </row>
    <row r="10" spans="1:15" x14ac:dyDescent="0.25">
      <c r="E10"/>
      <c r="F10" s="19"/>
      <c r="G10" s="6"/>
      <c r="H10" s="6"/>
    </row>
    <row r="11" spans="1:15" x14ac:dyDescent="0.25">
      <c r="F11" s="19"/>
      <c r="G11" s="28"/>
      <c r="H11" s="30">
        <f t="shared" ref="H11:H31" si="0">E11*G11</f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19" t="s">
        <v>38</v>
      </c>
      <c r="G14" s="35">
        <v>2100</v>
      </c>
      <c r="H14" s="30">
        <f t="shared" si="0"/>
        <v>2100</v>
      </c>
    </row>
    <row r="15" spans="1:15" ht="30" x14ac:dyDescent="0.25">
      <c r="D15" s="12" t="s">
        <v>51</v>
      </c>
      <c r="E15" s="45"/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6</v>
      </c>
      <c r="F17" s="19" t="s">
        <v>34</v>
      </c>
      <c r="G17" s="28">
        <f>VLOOKUP($A$4,zone_lu,4)</f>
        <v>95</v>
      </c>
      <c r="H17" s="30">
        <f t="shared" si="0"/>
        <v>570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400</v>
      </c>
      <c r="H20" s="30">
        <f t="shared" si="0"/>
        <v>400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8</v>
      </c>
      <c r="F27" s="46" t="s">
        <v>34</v>
      </c>
      <c r="G27" s="11">
        <f>VLOOKUP($A$4,zone_lu,4)</f>
        <v>95</v>
      </c>
      <c r="H27" s="56">
        <f t="shared" si="1"/>
        <v>760</v>
      </c>
    </row>
    <row r="28" spans="2:8" x14ac:dyDescent="0.25">
      <c r="E28" s="31"/>
      <c r="F28" s="32"/>
      <c r="G28" s="33"/>
      <c r="H28" s="34">
        <f>SUBTOTAL(9,H12:H27)</f>
        <v>4295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4295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ROUND(VLOOKUP($A$4,zone_lu,5)*0.6,2)</f>
        <v>0.12</v>
      </c>
      <c r="F32" s="19"/>
      <c r="G32" s="28"/>
      <c r="H32" s="30">
        <f>ROUND(H30*E32,0)</f>
        <v>515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ROUND(VLOOKUP($A$4,zone_lu,6)*0.4,2)</f>
        <v>0.04</v>
      </c>
      <c r="F34" s="19"/>
      <c r="G34" s="28"/>
      <c r="H34" s="30">
        <f>ROUND(SUM(H30:H33)*E34,0)</f>
        <v>192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63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/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5065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54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1180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1410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212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162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x14ac:dyDescent="0.25">
      <c r="A2" s="27" t="s">
        <v>15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1600</v>
      </c>
      <c r="H14" s="47">
        <f t="shared" si="0"/>
        <v>1600</v>
      </c>
    </row>
    <row r="15" spans="1:15" ht="30" x14ac:dyDescent="0.25">
      <c r="D15" s="12" t="s">
        <v>55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2780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3010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452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346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48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3856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27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57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65</v>
      </c>
      <c r="H22" s="30">
        <f t="shared" si="0"/>
        <v>130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1330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1560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234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179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25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1998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53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2580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422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323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3599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F14" s="19" t="s">
        <v>38</v>
      </c>
      <c r="G14" s="35"/>
      <c r="H14" s="50" t="s">
        <v>85</v>
      </c>
    </row>
    <row r="15" spans="1:15" ht="30" x14ac:dyDescent="0.25">
      <c r="D15" s="12" t="s">
        <v>58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1180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1410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212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162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22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/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Pre-1978</v>
      </c>
    </row>
    <row r="2" spans="1:15" x14ac:dyDescent="0.25">
      <c r="A2" s="27" t="s">
        <v>31</v>
      </c>
    </row>
    <row r="3" spans="1:15" x14ac:dyDescent="0.25">
      <c r="A3" s="27" t="s">
        <v>26</v>
      </c>
    </row>
    <row r="4" spans="1:15" x14ac:dyDescent="0.25">
      <c r="A4" s="58">
        <v>12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65</v>
      </c>
      <c r="H8" s="30">
        <f>E8*G8</f>
        <v>130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230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59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65</v>
      </c>
      <c r="H17" s="30">
        <f t="shared" si="0"/>
        <v>260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65</v>
      </c>
      <c r="H22" s="30">
        <f t="shared" si="0"/>
        <v>260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65</v>
      </c>
      <c r="H27" s="56">
        <f t="shared" si="1"/>
        <v>260</v>
      </c>
    </row>
    <row r="28" spans="2:8" x14ac:dyDescent="0.25">
      <c r="E28" s="31"/>
      <c r="F28" s="32"/>
      <c r="G28" s="33"/>
      <c r="H28" s="34">
        <f>SUBTOTAL(9,H12:H27)</f>
        <v>2580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2810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0.15</v>
      </c>
      <c r="F32" s="19"/>
      <c r="G32" s="28"/>
      <c r="H32" s="30">
        <f>ROUND(H30*E32,0)</f>
        <v>422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323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44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</v>
      </c>
      <c r="F38" s="19"/>
      <c r="G38" s="28"/>
      <c r="H38" s="30">
        <f>ROUND(SUM(H30:H37)*E38,0)</f>
        <v>0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3599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70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27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60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73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61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78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63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79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62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6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ht="14.45" x14ac:dyDescent="0.3">
      <c r="A2" s="27" t="s">
        <v>15</v>
      </c>
    </row>
    <row r="3" spans="1:15" ht="14.45" x14ac:dyDescent="0.3">
      <c r="A3" s="27" t="s">
        <v>27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27">
        <v>1</v>
      </c>
      <c r="F14" s="19" t="s">
        <v>38</v>
      </c>
      <c r="G14" s="35">
        <v>715</v>
      </c>
      <c r="H14" s="30">
        <f t="shared" si="0"/>
        <v>715</v>
      </c>
    </row>
    <row r="15" spans="1:15" ht="30" x14ac:dyDescent="0.25">
      <c r="D15" s="12" t="s">
        <v>56</v>
      </c>
      <c r="F15" s="19"/>
      <c r="G15" s="28"/>
      <c r="H15" s="30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82</v>
      </c>
      <c r="E21" s="27">
        <v>1</v>
      </c>
      <c r="F21" s="19" t="s">
        <v>36</v>
      </c>
      <c r="G21" s="28">
        <v>50</v>
      </c>
      <c r="H21" s="30">
        <f t="shared" si="0"/>
        <v>50</v>
      </c>
    </row>
    <row r="22" spans="2:8" x14ac:dyDescent="0.25">
      <c r="D22" s="27" t="s">
        <v>33</v>
      </c>
      <c r="E22" s="27">
        <v>2</v>
      </c>
      <c r="F22" s="19" t="s">
        <v>34</v>
      </c>
      <c r="G22" s="28">
        <f>VLOOKUP($A$4,zone_lu,4)</f>
        <v>95</v>
      </c>
      <c r="H22" s="30">
        <f t="shared" si="0"/>
        <v>190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/>
      <c r="F24" s="46"/>
      <c r="G24" s="11"/>
      <c r="H24" s="57" t="s">
        <v>28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28</v>
      </c>
    </row>
    <row r="27" spans="2:8" x14ac:dyDescent="0.25">
      <c r="C27"/>
      <c r="D27" t="s">
        <v>33</v>
      </c>
      <c r="E27" s="55"/>
      <c r="F27" s="46"/>
      <c r="G27" s="11"/>
      <c r="H27" s="57" t="s">
        <v>28</v>
      </c>
    </row>
    <row r="28" spans="2:8" x14ac:dyDescent="0.25">
      <c r="E28" s="31"/>
      <c r="F28" s="32"/>
      <c r="G28" s="33"/>
      <c r="H28" s="34">
        <f>SUBTOTAL(9,H12:H27)</f>
        <v>1510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1800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360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216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30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192</v>
      </c>
    </row>
    <row r="39" spans="1:9" x14ac:dyDescent="0.25">
      <c r="F39" s="19"/>
      <c r="G39" s="28"/>
      <c r="H39" s="30">
        <f t="shared" ref="H39:H41" si="1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2598</v>
      </c>
    </row>
    <row r="41" spans="1:9" ht="15.75" thickTop="1" x14ac:dyDescent="0.25">
      <c r="E41" s="40"/>
      <c r="F41" s="19"/>
      <c r="G41" s="28"/>
      <c r="H41" s="30">
        <f t="shared" si="1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74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64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76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61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92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63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93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62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75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57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77"/>
  <dimension ref="A1:O39"/>
  <sheetViews>
    <sheetView showGridLines="0" workbookViewId="0">
      <selection activeCell="M36" sqref="M36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customWidth="1"/>
    <col min="8" max="8" width="9.140625" bestFit="1" customWidth="1"/>
  </cols>
  <sheetData>
    <row r="1" spans="1:15" x14ac:dyDescent="0.25">
      <c r="A1" t="s">
        <v>30</v>
      </c>
      <c r="O1" t="str">
        <f>A1&amp;": "&amp;A2</f>
        <v>Low-Rise Multi-Family: New Construction</v>
      </c>
    </row>
    <row r="2" spans="1:15" ht="14.45" x14ac:dyDescent="0.3">
      <c r="A2" t="s">
        <v>4</v>
      </c>
    </row>
    <row r="3" spans="1:15" ht="14.45" x14ac:dyDescent="0.3">
      <c r="A3" t="s">
        <v>26</v>
      </c>
    </row>
    <row r="4" spans="1:15" x14ac:dyDescent="0.25">
      <c r="A4" s="58">
        <v>3</v>
      </c>
      <c r="B4" s="58"/>
      <c r="C4" s="58"/>
    </row>
    <row r="5" spans="1:15" ht="14.45" x14ac:dyDescent="0.3">
      <c r="F5" s="3"/>
      <c r="G5" s="4"/>
      <c r="H5" s="5"/>
    </row>
    <row r="6" spans="1:15" ht="14.45" x14ac:dyDescent="0.3">
      <c r="B6" t="s">
        <v>32</v>
      </c>
      <c r="F6" s="3"/>
      <c r="G6" s="4"/>
      <c r="H6" s="5"/>
    </row>
    <row r="7" spans="1:15" ht="14.45" x14ac:dyDescent="0.3">
      <c r="C7" t="s">
        <v>44</v>
      </c>
      <c r="F7" s="3"/>
      <c r="G7" s="4"/>
      <c r="H7" s="5"/>
    </row>
    <row r="8" spans="1:15" x14ac:dyDescent="0.25">
      <c r="D8" t="s">
        <v>33</v>
      </c>
      <c r="F8" s="3" t="s">
        <v>34</v>
      </c>
      <c r="G8" s="4">
        <f>VLOOKUP($A$4,zone_lu,4)</f>
        <v>95</v>
      </c>
      <c r="H8" s="6">
        <f>E8*G8</f>
        <v>0</v>
      </c>
    </row>
    <row r="9" spans="1:15" ht="14.45" x14ac:dyDescent="0.3">
      <c r="D9" t="s">
        <v>35</v>
      </c>
      <c r="F9" s="3" t="s">
        <v>36</v>
      </c>
      <c r="G9" s="4"/>
      <c r="H9" s="6">
        <f t="shared" ref="H9:H24" si="0">E9*G9</f>
        <v>0</v>
      </c>
    </row>
    <row r="10" spans="1:15" ht="14.45" x14ac:dyDescent="0.3">
      <c r="E10" s="7"/>
      <c r="F10" s="8"/>
      <c r="G10" s="9"/>
      <c r="H10" s="10">
        <f>SUBTOTAL(9,H6:H9)</f>
        <v>0</v>
      </c>
    </row>
    <row r="11" spans="1:15" ht="14.45" x14ac:dyDescent="0.3">
      <c r="F11" s="3"/>
      <c r="G11" s="4"/>
      <c r="H11" s="6">
        <f t="shared" si="0"/>
        <v>0</v>
      </c>
    </row>
    <row r="12" spans="1:15" ht="14.45" x14ac:dyDescent="0.3">
      <c r="B12" t="s">
        <v>37</v>
      </c>
      <c r="F12" s="3"/>
      <c r="G12" s="4"/>
      <c r="H12" s="6">
        <f t="shared" si="0"/>
        <v>0</v>
      </c>
    </row>
    <row r="13" spans="1:15" ht="14.45" x14ac:dyDescent="0.3">
      <c r="C13" t="s">
        <v>43</v>
      </c>
      <c r="F13" s="3"/>
      <c r="G13" s="4"/>
      <c r="H13" s="6">
        <f t="shared" si="0"/>
        <v>0</v>
      </c>
    </row>
    <row r="14" spans="1:15" ht="14.45" x14ac:dyDescent="0.3">
      <c r="D14" t="s">
        <v>45</v>
      </c>
      <c r="F14" s="3" t="s">
        <v>38</v>
      </c>
      <c r="G14" s="11"/>
      <c r="H14" s="6">
        <f t="shared" si="0"/>
        <v>0</v>
      </c>
    </row>
    <row r="15" spans="1:15" ht="28.9" x14ac:dyDescent="0.3">
      <c r="D15" s="12" t="s">
        <v>53</v>
      </c>
      <c r="F15" s="3"/>
      <c r="G15" s="4"/>
      <c r="H15" s="6">
        <f t="shared" si="0"/>
        <v>0</v>
      </c>
    </row>
    <row r="16" spans="1:15" ht="14.45" x14ac:dyDescent="0.3">
      <c r="D16" s="1" t="s">
        <v>39</v>
      </c>
      <c r="F16" s="3" t="s">
        <v>36</v>
      </c>
      <c r="G16" s="4"/>
      <c r="H16" s="6">
        <f t="shared" si="0"/>
        <v>0</v>
      </c>
    </row>
    <row r="17" spans="2:8" ht="14.45" x14ac:dyDescent="0.3">
      <c r="D17" t="s">
        <v>33</v>
      </c>
      <c r="F17" s="3" t="s">
        <v>34</v>
      </c>
      <c r="G17" s="4"/>
      <c r="H17" s="6">
        <f t="shared" si="0"/>
        <v>0</v>
      </c>
    </row>
    <row r="18" spans="2:8" ht="14.45" x14ac:dyDescent="0.3">
      <c r="C18" t="s">
        <v>48</v>
      </c>
      <c r="F18" s="3"/>
      <c r="G18" s="4"/>
      <c r="H18" s="6">
        <f t="shared" si="0"/>
        <v>0</v>
      </c>
    </row>
    <row r="19" spans="2:8" ht="14.45" x14ac:dyDescent="0.3">
      <c r="D19" t="s">
        <v>39</v>
      </c>
      <c r="E19">
        <v>1</v>
      </c>
      <c r="F19" s="3" t="s">
        <v>36</v>
      </c>
      <c r="G19" s="4">
        <v>100</v>
      </c>
      <c r="H19" s="6">
        <f t="shared" si="0"/>
        <v>100</v>
      </c>
    </row>
    <row r="20" spans="2:8" ht="14.45" x14ac:dyDescent="0.3">
      <c r="D20" t="s">
        <v>33</v>
      </c>
      <c r="E20">
        <v>24</v>
      </c>
      <c r="F20" s="3" t="s">
        <v>34</v>
      </c>
      <c r="G20" s="4">
        <f>VLOOKUP($A$4,zone_lu,4)</f>
        <v>95</v>
      </c>
      <c r="H20" s="6">
        <f t="shared" si="0"/>
        <v>2280</v>
      </c>
    </row>
    <row r="21" spans="2:8" ht="14.45" x14ac:dyDescent="0.3">
      <c r="E21" s="7"/>
      <c r="F21" s="8"/>
      <c r="G21" s="9"/>
      <c r="H21" s="10">
        <f>SUBTOTAL(9,H12:H20)</f>
        <v>2380</v>
      </c>
    </row>
    <row r="22" spans="2:8" ht="14.45" x14ac:dyDescent="0.3">
      <c r="E22" s="13"/>
      <c r="F22" s="14"/>
      <c r="G22" s="15"/>
      <c r="H22" s="16"/>
    </row>
    <row r="23" spans="2:8" ht="14.45" x14ac:dyDescent="0.3">
      <c r="C23" t="s">
        <v>40</v>
      </c>
      <c r="E23" s="13"/>
      <c r="F23" s="14"/>
      <c r="G23" s="15"/>
      <c r="H23" s="16">
        <f>SUBTOTAL(9,H6:H22)</f>
        <v>2380</v>
      </c>
    </row>
    <row r="24" spans="2:8" x14ac:dyDescent="0.25">
      <c r="F24" s="3"/>
      <c r="G24" s="4"/>
      <c r="H24" s="6">
        <f t="shared" si="0"/>
        <v>0</v>
      </c>
    </row>
    <row r="25" spans="2:8" x14ac:dyDescent="0.25">
      <c r="B25" t="s">
        <v>41</v>
      </c>
      <c r="E25" s="17">
        <f>VLOOKUP($A$4,zone_lu,5)</f>
        <v>0.2</v>
      </c>
      <c r="F25" s="19"/>
      <c r="G25" s="4"/>
      <c r="H25" s="6">
        <f>ROUND(H23*E25,0)</f>
        <v>476</v>
      </c>
    </row>
    <row r="26" spans="2:8" x14ac:dyDescent="0.25">
      <c r="E26" s="17"/>
      <c r="F26" s="19"/>
      <c r="G26" s="4"/>
      <c r="H26" s="6"/>
    </row>
    <row r="27" spans="2:8" x14ac:dyDescent="0.25">
      <c r="B27" t="s">
        <v>75</v>
      </c>
      <c r="E27" s="17">
        <f>VLOOKUP($A$4,zone_lu,6)</f>
        <v>0.1</v>
      </c>
      <c r="F27" s="19"/>
      <c r="G27" s="4"/>
      <c r="H27" s="6">
        <f>ROUND(SUM(H23:H26)*E27,0)</f>
        <v>286</v>
      </c>
    </row>
    <row r="28" spans="2:8" x14ac:dyDescent="0.25">
      <c r="E28" s="17"/>
      <c r="F28" s="19"/>
      <c r="G28" s="4"/>
      <c r="H28" s="6"/>
    </row>
    <row r="29" spans="2:8" x14ac:dyDescent="0.25">
      <c r="B29" t="s">
        <v>76</v>
      </c>
      <c r="E29" s="17">
        <f>VLOOKUP($A$4,zone_lu,7)</f>
        <v>1.2500000000000001E-2</v>
      </c>
      <c r="F29" s="19"/>
      <c r="G29" s="4"/>
      <c r="H29" s="6">
        <f>ROUND(SUM(H23:H28)*E29,0)</f>
        <v>39</v>
      </c>
    </row>
    <row r="30" spans="2:8" x14ac:dyDescent="0.25">
      <c r="E30" s="17"/>
      <c r="F30" s="19"/>
      <c r="G30" s="4"/>
      <c r="H30" s="6"/>
    </row>
    <row r="31" spans="2:8" x14ac:dyDescent="0.25">
      <c r="F31" s="19"/>
      <c r="G31" s="4"/>
      <c r="H31" s="6">
        <f t="shared" ref="H31:H33" si="1">E31*G31</f>
        <v>0</v>
      </c>
    </row>
    <row r="32" spans="2:8" ht="15.75" thickBot="1" x14ac:dyDescent="0.3">
      <c r="B32" s="18" t="s">
        <v>42</v>
      </c>
      <c r="C32" s="18"/>
      <c r="D32" s="18"/>
      <c r="E32" s="18"/>
      <c r="F32" s="20"/>
      <c r="G32" s="21"/>
      <c r="H32" s="22">
        <f>SUBTOTAL(9,H6:H31)</f>
        <v>3181</v>
      </c>
    </row>
    <row r="33" spans="1:9" ht="15.75" thickTop="1" x14ac:dyDescent="0.25">
      <c r="E33" s="17"/>
      <c r="F33" s="19"/>
      <c r="G33" s="4"/>
      <c r="H33" s="6">
        <f t="shared" si="1"/>
        <v>0</v>
      </c>
    </row>
    <row r="34" spans="1:9" x14ac:dyDescent="0.25">
      <c r="A34" s="13"/>
      <c r="B34" s="13"/>
      <c r="C34" s="13"/>
      <c r="D34" s="13"/>
      <c r="E34" s="23"/>
      <c r="F34" s="14"/>
      <c r="G34" s="15"/>
      <c r="H34" s="16"/>
      <c r="I34" s="13"/>
    </row>
    <row r="35" spans="1:9" x14ac:dyDescent="0.25">
      <c r="A35" s="13"/>
      <c r="B35" s="13"/>
      <c r="C35" s="13"/>
      <c r="D35" s="13"/>
      <c r="E35" s="23"/>
      <c r="F35" s="14"/>
      <c r="G35" s="15"/>
      <c r="H35" s="16"/>
      <c r="I35" s="13"/>
    </row>
    <row r="36" spans="1:9" x14ac:dyDescent="0.25">
      <c r="A36" s="13"/>
      <c r="B36" s="13"/>
      <c r="C36" s="13"/>
      <c r="D36" s="13"/>
      <c r="E36" s="23"/>
      <c r="F36" s="14"/>
      <c r="G36" s="15"/>
      <c r="H36" s="16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6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</sheetData>
  <mergeCells count="1"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7"/>
  <dimension ref="A1:O47"/>
  <sheetViews>
    <sheetView showGridLines="0" workbookViewId="0"/>
  </sheetViews>
  <sheetFormatPr defaultRowHeight="15" x14ac:dyDescent="0.25"/>
  <cols>
    <col min="1" max="3" width="3.7109375" style="27" customWidth="1"/>
    <col min="4" max="4" width="34.28515625" style="27" bestFit="1" customWidth="1"/>
    <col min="5" max="5" width="9" style="27" customWidth="1"/>
    <col min="6" max="6" width="6.7109375" style="27" customWidth="1"/>
    <col min="7" max="7" width="9.140625" style="27"/>
    <col min="8" max="8" width="9.140625" style="27" bestFit="1" customWidth="1"/>
    <col min="9" max="16384" width="9.140625" style="27"/>
  </cols>
  <sheetData>
    <row r="1" spans="1:15" x14ac:dyDescent="0.25">
      <c r="A1" s="27" t="s">
        <v>46</v>
      </c>
      <c r="O1" s="27" t="str">
        <f>A1&amp;": "&amp;A2</f>
        <v>Single Family: 1990's</v>
      </c>
    </row>
    <row r="2" spans="1:15" ht="14.45" x14ac:dyDescent="0.3">
      <c r="A2" s="27" t="s">
        <v>15</v>
      </c>
    </row>
    <row r="3" spans="1:15" ht="14.45" x14ac:dyDescent="0.3">
      <c r="A3" s="27" t="s">
        <v>26</v>
      </c>
    </row>
    <row r="4" spans="1:15" x14ac:dyDescent="0.25">
      <c r="A4" s="58">
        <v>3</v>
      </c>
      <c r="B4" s="58"/>
      <c r="C4" s="58"/>
    </row>
    <row r="5" spans="1:15" x14ac:dyDescent="0.25">
      <c r="F5" s="19"/>
      <c r="G5" s="28"/>
      <c r="H5" s="29"/>
    </row>
    <row r="6" spans="1:15" x14ac:dyDescent="0.25">
      <c r="B6" s="27" t="s">
        <v>32</v>
      </c>
      <c r="F6" s="19"/>
      <c r="G6" s="28"/>
      <c r="H6" s="29"/>
    </row>
    <row r="7" spans="1:15" x14ac:dyDescent="0.25">
      <c r="C7" s="27" t="s">
        <v>44</v>
      </c>
      <c r="F7" s="19"/>
      <c r="G7" s="28"/>
      <c r="H7" s="29"/>
    </row>
    <row r="8" spans="1:15" x14ac:dyDescent="0.25">
      <c r="D8" s="27" t="s">
        <v>33</v>
      </c>
      <c r="E8" s="27">
        <v>2</v>
      </c>
      <c r="F8" s="19" t="s">
        <v>34</v>
      </c>
      <c r="G8" s="28">
        <f>VLOOKUP($A$4,zone_lu,4)</f>
        <v>95</v>
      </c>
      <c r="H8" s="30">
        <f>E8*G8</f>
        <v>190</v>
      </c>
    </row>
    <row r="9" spans="1:15" x14ac:dyDescent="0.25">
      <c r="D9" s="27" t="s">
        <v>35</v>
      </c>
      <c r="E9" s="27">
        <v>1</v>
      </c>
      <c r="F9" s="19" t="s">
        <v>36</v>
      </c>
      <c r="G9" s="28">
        <v>100</v>
      </c>
      <c r="H9" s="30">
        <f t="shared" ref="H9:H31" si="0">E9*G9</f>
        <v>100</v>
      </c>
    </row>
    <row r="10" spans="1:15" x14ac:dyDescent="0.25">
      <c r="E10" s="31"/>
      <c r="F10" s="32"/>
      <c r="G10" s="33"/>
      <c r="H10" s="34">
        <f>SUBTOTAL(9,H6:H9)</f>
        <v>290</v>
      </c>
    </row>
    <row r="11" spans="1:15" x14ac:dyDescent="0.25">
      <c r="F11" s="19"/>
      <c r="G11" s="28"/>
      <c r="H11" s="30">
        <f t="shared" si="0"/>
        <v>0</v>
      </c>
    </row>
    <row r="12" spans="1:15" x14ac:dyDescent="0.25">
      <c r="B12" s="27" t="s">
        <v>37</v>
      </c>
      <c r="F12" s="19"/>
      <c r="G12" s="28"/>
      <c r="H12" s="30">
        <f t="shared" si="0"/>
        <v>0</v>
      </c>
    </row>
    <row r="13" spans="1:15" x14ac:dyDescent="0.25">
      <c r="C13" s="27" t="s">
        <v>43</v>
      </c>
      <c r="F13" s="19"/>
      <c r="G13" s="28"/>
      <c r="H13" s="30">
        <f t="shared" si="0"/>
        <v>0</v>
      </c>
    </row>
    <row r="14" spans="1:15" x14ac:dyDescent="0.25">
      <c r="D14" s="27" t="s">
        <v>45</v>
      </c>
      <c r="E14" s="45">
        <v>1</v>
      </c>
      <c r="F14" s="46" t="s">
        <v>38</v>
      </c>
      <c r="G14" s="35">
        <v>1400</v>
      </c>
      <c r="H14" s="47">
        <f t="shared" si="0"/>
        <v>1400</v>
      </c>
    </row>
    <row r="15" spans="1:15" ht="30" x14ac:dyDescent="0.25">
      <c r="D15" s="12" t="s">
        <v>52</v>
      </c>
      <c r="E15" s="45"/>
      <c r="F15" s="46"/>
      <c r="G15" s="35"/>
      <c r="H15" s="47">
        <f t="shared" si="0"/>
        <v>0</v>
      </c>
    </row>
    <row r="16" spans="1:15" x14ac:dyDescent="0.25">
      <c r="D16" s="1" t="s">
        <v>39</v>
      </c>
      <c r="E16" s="27">
        <v>1</v>
      </c>
      <c r="F16" s="19" t="s">
        <v>36</v>
      </c>
      <c r="G16" s="28">
        <v>50</v>
      </c>
      <c r="H16" s="30">
        <f t="shared" si="0"/>
        <v>50</v>
      </c>
    </row>
    <row r="17" spans="2:8" x14ac:dyDescent="0.25">
      <c r="D17" s="27" t="s">
        <v>33</v>
      </c>
      <c r="E17" s="27">
        <v>4</v>
      </c>
      <c r="F17" s="19" t="s">
        <v>34</v>
      </c>
      <c r="G17" s="28">
        <f>VLOOKUP($A$4,zone_lu,4)</f>
        <v>95</v>
      </c>
      <c r="H17" s="30">
        <f t="shared" si="0"/>
        <v>380</v>
      </c>
    </row>
    <row r="18" spans="2:8" x14ac:dyDescent="0.25">
      <c r="C18" s="27" t="s">
        <v>48</v>
      </c>
      <c r="F18" s="19"/>
      <c r="G18" s="28"/>
      <c r="H18" s="30">
        <f t="shared" si="0"/>
        <v>0</v>
      </c>
    </row>
    <row r="19" spans="2:8" x14ac:dyDescent="0.25">
      <c r="D19" s="27" t="s">
        <v>83</v>
      </c>
      <c r="F19" s="19"/>
      <c r="G19" s="28"/>
      <c r="H19" s="30"/>
    </row>
    <row r="20" spans="2:8" ht="30" x14ac:dyDescent="0.25">
      <c r="D20" s="48" t="s">
        <v>81</v>
      </c>
      <c r="E20" s="27">
        <v>1</v>
      </c>
      <c r="F20" s="19" t="s">
        <v>36</v>
      </c>
      <c r="G20" s="28">
        <v>125</v>
      </c>
      <c r="H20" s="30">
        <f t="shared" si="0"/>
        <v>125</v>
      </c>
    </row>
    <row r="21" spans="2:8" x14ac:dyDescent="0.25">
      <c r="D21" s="49" t="s">
        <v>84</v>
      </c>
      <c r="E21" s="27">
        <v>1</v>
      </c>
      <c r="F21" s="19" t="s">
        <v>36</v>
      </c>
      <c r="G21" s="28">
        <v>100</v>
      </c>
      <c r="H21" s="30">
        <f t="shared" si="0"/>
        <v>100</v>
      </c>
    </row>
    <row r="22" spans="2:8" x14ac:dyDescent="0.25">
      <c r="D22" s="27" t="s">
        <v>33</v>
      </c>
      <c r="E22" s="27">
        <v>4</v>
      </c>
      <c r="F22" s="19" t="s">
        <v>34</v>
      </c>
      <c r="G22" s="28">
        <f>VLOOKUP($A$4,zone_lu,4)</f>
        <v>95</v>
      </c>
      <c r="H22" s="30">
        <f t="shared" si="0"/>
        <v>380</v>
      </c>
    </row>
    <row r="23" spans="2:8" x14ac:dyDescent="0.25">
      <c r="C23" t="s">
        <v>162</v>
      </c>
      <c r="D23"/>
      <c r="E23"/>
      <c r="F23" s="19"/>
      <c r="G23" s="4"/>
      <c r="H23" s="6"/>
    </row>
    <row r="24" spans="2:8" x14ac:dyDescent="0.25">
      <c r="C24"/>
      <c r="D24" t="s">
        <v>163</v>
      </c>
      <c r="E24" s="55">
        <v>1</v>
      </c>
      <c r="F24" s="46" t="s">
        <v>38</v>
      </c>
      <c r="G24" s="11">
        <v>125</v>
      </c>
      <c r="H24" s="56">
        <f t="shared" ref="H24:H27" si="1">E24*G24</f>
        <v>125</v>
      </c>
    </row>
    <row r="25" spans="2:8" x14ac:dyDescent="0.25">
      <c r="C25"/>
      <c r="D25" t="s">
        <v>164</v>
      </c>
      <c r="E25" s="55"/>
      <c r="F25" s="46"/>
      <c r="G25" s="11"/>
      <c r="H25" s="57" t="s">
        <v>158</v>
      </c>
    </row>
    <row r="26" spans="2:8" x14ac:dyDescent="0.25">
      <c r="C26"/>
      <c r="D26" t="s">
        <v>165</v>
      </c>
      <c r="E26" s="55"/>
      <c r="F26" s="46"/>
      <c r="G26" s="11"/>
      <c r="H26" s="57" t="s">
        <v>158</v>
      </c>
    </row>
    <row r="27" spans="2:8" x14ac:dyDescent="0.25">
      <c r="C27"/>
      <c r="D27" t="s">
        <v>33</v>
      </c>
      <c r="E27" s="55">
        <v>4</v>
      </c>
      <c r="F27" s="46" t="s">
        <v>34</v>
      </c>
      <c r="G27" s="11">
        <f>VLOOKUP($A$4,zone_lu,4)</f>
        <v>95</v>
      </c>
      <c r="H27" s="56">
        <f t="shared" si="1"/>
        <v>380</v>
      </c>
    </row>
    <row r="28" spans="2:8" x14ac:dyDescent="0.25">
      <c r="E28" s="31"/>
      <c r="F28" s="32"/>
      <c r="G28" s="33"/>
      <c r="H28" s="34">
        <f>SUBTOTAL(9,H12:H27)</f>
        <v>2940</v>
      </c>
    </row>
    <row r="29" spans="2:8" x14ac:dyDescent="0.25">
      <c r="E29" s="36"/>
      <c r="F29" s="37"/>
      <c r="G29" s="38"/>
      <c r="H29" s="39"/>
    </row>
    <row r="30" spans="2:8" x14ac:dyDescent="0.25">
      <c r="C30" s="27" t="s">
        <v>40</v>
      </c>
      <c r="E30" s="36"/>
      <c r="F30" s="37"/>
      <c r="G30" s="38"/>
      <c r="H30" s="39">
        <f>SUBTOTAL(9,H6:H29)</f>
        <v>3230</v>
      </c>
    </row>
    <row r="31" spans="2:8" x14ac:dyDescent="0.25">
      <c r="F31" s="19"/>
      <c r="G31" s="28"/>
      <c r="H31" s="30">
        <f t="shared" si="0"/>
        <v>0</v>
      </c>
    </row>
    <row r="32" spans="2:8" x14ac:dyDescent="0.25">
      <c r="B32" s="27" t="s">
        <v>41</v>
      </c>
      <c r="E32" s="54">
        <f>VLOOKUP($A$4,zone_lu,5)</f>
        <v>0.2</v>
      </c>
      <c r="F32" s="19"/>
      <c r="G32" s="28"/>
      <c r="H32" s="30">
        <f>ROUND(H30*E32,0)</f>
        <v>646</v>
      </c>
    </row>
    <row r="33" spans="1:9" x14ac:dyDescent="0.25">
      <c r="E33" s="54"/>
      <c r="F33" s="19"/>
      <c r="G33" s="28"/>
      <c r="H33" s="30"/>
    </row>
    <row r="34" spans="1:9" x14ac:dyDescent="0.25">
      <c r="B34" s="27" t="s">
        <v>75</v>
      </c>
      <c r="E34" s="54">
        <f>VLOOKUP($A$4,zone_lu,6)</f>
        <v>0.1</v>
      </c>
      <c r="F34" s="19"/>
      <c r="G34" s="28"/>
      <c r="H34" s="30">
        <f>ROUND(SUM(H30:H33)*E34,0)</f>
        <v>388</v>
      </c>
    </row>
    <row r="35" spans="1:9" x14ac:dyDescent="0.25">
      <c r="E35" s="54"/>
      <c r="F35" s="19"/>
      <c r="G35" s="28"/>
      <c r="H35" s="30"/>
    </row>
    <row r="36" spans="1:9" x14ac:dyDescent="0.25">
      <c r="B36" t="s">
        <v>161</v>
      </c>
      <c r="E36" s="54">
        <f>VLOOKUP($A$4,zone_lu,7)</f>
        <v>1.2500000000000001E-2</v>
      </c>
      <c r="F36" s="19"/>
      <c r="G36" s="28"/>
      <c r="H36" s="30">
        <f>ROUND(SUM(H30:H35)*E36,0)</f>
        <v>53</v>
      </c>
    </row>
    <row r="37" spans="1:9" x14ac:dyDescent="0.25">
      <c r="E37" s="54"/>
      <c r="F37" s="19"/>
      <c r="G37" s="28"/>
      <c r="H37" s="30"/>
    </row>
    <row r="38" spans="1:9" x14ac:dyDescent="0.25">
      <c r="B38" s="27" t="s">
        <v>76</v>
      </c>
      <c r="E38" s="54">
        <f>VLOOKUP($A$4,zone_lu,8)</f>
        <v>0.08</v>
      </c>
      <c r="F38" s="19"/>
      <c r="G38" s="28"/>
      <c r="H38" s="30">
        <f>ROUND(SUM(H30:H37)*E38,0)</f>
        <v>345</v>
      </c>
    </row>
    <row r="39" spans="1:9" x14ac:dyDescent="0.25">
      <c r="F39" s="19"/>
      <c r="G39" s="28"/>
      <c r="H39" s="30">
        <f t="shared" ref="H39:H41" si="2">E39*G39</f>
        <v>0</v>
      </c>
    </row>
    <row r="40" spans="1:9" ht="15.75" thickBot="1" x14ac:dyDescent="0.3">
      <c r="B40" s="41" t="s">
        <v>42</v>
      </c>
      <c r="C40" s="41"/>
      <c r="D40" s="41"/>
      <c r="E40" s="41"/>
      <c r="F40" s="20"/>
      <c r="G40" s="42"/>
      <c r="H40" s="43">
        <f>SUBTOTAL(9,H6:H39)</f>
        <v>4662</v>
      </c>
    </row>
    <row r="41" spans="1:9" ht="15.75" thickTop="1" x14ac:dyDescent="0.25">
      <c r="E41" s="40"/>
      <c r="F41" s="19"/>
      <c r="G41" s="28"/>
      <c r="H41" s="30">
        <f t="shared" si="2"/>
        <v>0</v>
      </c>
    </row>
    <row r="42" spans="1:9" x14ac:dyDescent="0.25">
      <c r="A42" s="36"/>
      <c r="B42" s="36"/>
      <c r="C42" s="36"/>
      <c r="D42" s="36"/>
      <c r="E42" s="44"/>
      <c r="F42" s="37"/>
      <c r="G42" s="38"/>
      <c r="H42" s="39"/>
      <c r="I42" s="36"/>
    </row>
    <row r="43" spans="1:9" x14ac:dyDescent="0.25">
      <c r="A43" s="36"/>
      <c r="B43" s="36"/>
      <c r="C43" s="36"/>
      <c r="D43" s="36"/>
      <c r="E43" s="44"/>
      <c r="F43" s="37"/>
      <c r="G43" s="38"/>
      <c r="H43" s="39"/>
      <c r="I43" s="36"/>
    </row>
    <row r="44" spans="1:9" x14ac:dyDescent="0.25">
      <c r="A44" s="36"/>
      <c r="B44" s="36"/>
      <c r="C44" s="36"/>
      <c r="D44" s="36"/>
      <c r="E44" s="44"/>
      <c r="F44" s="37"/>
      <c r="G44" s="38"/>
      <c r="H44" s="39"/>
      <c r="I44" s="36"/>
    </row>
    <row r="45" spans="1:9" x14ac:dyDescent="0.25">
      <c r="A45" s="36"/>
      <c r="B45" s="36"/>
      <c r="C45" s="36"/>
      <c r="D45" s="36"/>
      <c r="E45" s="36"/>
      <c r="F45" s="36"/>
      <c r="G45" s="36"/>
      <c r="H45" s="36"/>
      <c r="I45" s="36"/>
    </row>
    <row r="46" spans="1:9" x14ac:dyDescent="0.25">
      <c r="A46" s="36"/>
      <c r="B46" s="36"/>
      <c r="C46" s="36"/>
      <c r="D46" s="36"/>
      <c r="E46" s="36"/>
      <c r="F46" s="36"/>
      <c r="G46" s="36"/>
      <c r="H46" s="39"/>
      <c r="I46" s="36"/>
    </row>
    <row r="47" spans="1:9" x14ac:dyDescent="0.25">
      <c r="A47" s="36"/>
      <c r="B47" s="36"/>
      <c r="C47" s="36"/>
      <c r="D47" s="36"/>
      <c r="E47" s="36"/>
      <c r="F47" s="36"/>
      <c r="G47" s="36"/>
      <c r="H47" s="36"/>
      <c r="I47" s="36"/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85</vt:i4>
      </vt:variant>
      <vt:variant>
        <vt:lpstr>Named Ranges</vt:lpstr>
      </vt:variant>
      <vt:variant>
        <vt:i4>1</vt:i4>
      </vt:variant>
    </vt:vector>
  </HeadingPairs>
  <TitlesOfParts>
    <vt:vector size="86" baseType="lpstr">
      <vt:lpstr>Summary</vt:lpstr>
      <vt:lpstr>Sheet1</vt:lpstr>
      <vt:lpstr>Water and Cooking</vt:lpstr>
      <vt:lpstr>SF NC Gas WH Z3</vt:lpstr>
      <vt:lpstr>SF NC Electric WH Z3 S</vt:lpstr>
      <vt:lpstr>SF NC Electric WH Z3 O1</vt:lpstr>
      <vt:lpstr>SF NC Electric WH Z3 O2</vt:lpstr>
      <vt:lpstr>SF 90 Gas WH Z3</vt:lpstr>
      <vt:lpstr>SF 90 Electric WH Z3 S</vt:lpstr>
      <vt:lpstr>SF 90 Electric WH Z3 O1</vt:lpstr>
      <vt:lpstr>SF 90 Electric WH Z3 O2</vt:lpstr>
      <vt:lpstr>SF 78 Gas WH Z3</vt:lpstr>
      <vt:lpstr>SF 78 Electric WH Z3 S</vt:lpstr>
      <vt:lpstr>SF 78 Electric WH Z3 O1</vt:lpstr>
      <vt:lpstr>SF 78 Electric WH Z3 O2</vt:lpstr>
      <vt:lpstr>SF NC Gas WH Z4</vt:lpstr>
      <vt:lpstr>SF NC Electric WH Z4 S</vt:lpstr>
      <vt:lpstr>SF NC Electric WH Z4 O1</vt:lpstr>
      <vt:lpstr>SF NC Electric WH Z4 O2</vt:lpstr>
      <vt:lpstr>SF 90 Gas WH Z4</vt:lpstr>
      <vt:lpstr>SF 90 Electric WH Z4 S</vt:lpstr>
      <vt:lpstr>SF 90 Electric WH Z4 O1</vt:lpstr>
      <vt:lpstr>SF 90 Electric WH Z4 O2</vt:lpstr>
      <vt:lpstr>SF 78 Gas WH Z4</vt:lpstr>
      <vt:lpstr>SF 78 Electric WH Z4 S</vt:lpstr>
      <vt:lpstr>SF 78 Electric WH Z4 O1</vt:lpstr>
      <vt:lpstr>SF 78 Electric WH Z4 O2</vt:lpstr>
      <vt:lpstr>SF NC Gas WH Z6</vt:lpstr>
      <vt:lpstr>SF NC Electric WH Z6 S</vt:lpstr>
      <vt:lpstr>SF NC Electric WH Z6 O1</vt:lpstr>
      <vt:lpstr>SF NC Electric WH Z6 O2</vt:lpstr>
      <vt:lpstr>SF 90 Gas WH Z6</vt:lpstr>
      <vt:lpstr>SF 90 Electric WH Z6 S</vt:lpstr>
      <vt:lpstr>SF 90 Electric WH Z6 O1</vt:lpstr>
      <vt:lpstr>SF 90 Electric WH Z6 O2</vt:lpstr>
      <vt:lpstr>SF 78 Gas WH Z6</vt:lpstr>
      <vt:lpstr>SF 78 Electric WH Z6 S</vt:lpstr>
      <vt:lpstr>SF 78 Electric WH Z6 O1</vt:lpstr>
      <vt:lpstr>SF 78 Electric WH Z6 O2</vt:lpstr>
      <vt:lpstr>SF NC Gas WH Z9</vt:lpstr>
      <vt:lpstr>SF NC Electric WH Z9 S</vt:lpstr>
      <vt:lpstr>SF NC Electric WH Z9 O1</vt:lpstr>
      <vt:lpstr>SF NC Electric WH Z9 O2</vt:lpstr>
      <vt:lpstr>SF 90 Gas WH Z9</vt:lpstr>
      <vt:lpstr>SF 90 Electric WH Z9 S</vt:lpstr>
      <vt:lpstr>SF 90 Electric WH Z9 O1</vt:lpstr>
      <vt:lpstr>SF 90 Electric WH Z9 O2</vt:lpstr>
      <vt:lpstr>SF 78 Gas WH Z9</vt:lpstr>
      <vt:lpstr>SF 78 Electric WH Z9 S</vt:lpstr>
      <vt:lpstr>SF 78 Electric WH Z9 O1</vt:lpstr>
      <vt:lpstr>SF 78 Electric WH Z9 O2</vt:lpstr>
      <vt:lpstr>SF NC Gas WH Z10</vt:lpstr>
      <vt:lpstr>SF NC Electric WH Z10 S</vt:lpstr>
      <vt:lpstr>SF NC Electric WH Z10 O1</vt:lpstr>
      <vt:lpstr>SF NC Electric WH Z10 O2</vt:lpstr>
      <vt:lpstr>SF 90 Gas WH Z10</vt:lpstr>
      <vt:lpstr>SF 90 Electric WH Z10 S</vt:lpstr>
      <vt:lpstr>SF 90 Electric WH Z10 O1</vt:lpstr>
      <vt:lpstr>SF 90 Electric WH Z10 O2</vt:lpstr>
      <vt:lpstr>SF 78 Gas WH Z10</vt:lpstr>
      <vt:lpstr>SF 78 Electric WH Z10 S</vt:lpstr>
      <vt:lpstr>SF 78 Electric WH Z10 O1</vt:lpstr>
      <vt:lpstr>SF 78 Electric WH Z10 O2</vt:lpstr>
      <vt:lpstr>SF NC Gas WH Z12</vt:lpstr>
      <vt:lpstr>SF NC Electric WH Z12 S</vt:lpstr>
      <vt:lpstr>SF NC Electric WH Z12 O1</vt:lpstr>
      <vt:lpstr>SF NC Electric WH Z12 O2</vt:lpstr>
      <vt:lpstr>SF 90 Gas WH Z12</vt:lpstr>
      <vt:lpstr>SF 90 Electric WH Z12 S</vt:lpstr>
      <vt:lpstr>SF 90 Electric WH Z12 O1</vt:lpstr>
      <vt:lpstr>SF 90 Electric WH Z12 O2</vt:lpstr>
      <vt:lpstr>SF 78 Gas WH Z12</vt:lpstr>
      <vt:lpstr>SF 78 Electric WH Z12 S</vt:lpstr>
      <vt:lpstr>SF 78 Electric WH Z12 O1</vt:lpstr>
      <vt:lpstr>SF 78 Electric WH Z12 O2</vt:lpstr>
      <vt:lpstr>LRMF NC Gas</vt:lpstr>
      <vt:lpstr>LRMF NC Electric S</vt:lpstr>
      <vt:lpstr>LRMF NC Electric O1</vt:lpstr>
      <vt:lpstr>LRMF NC Electric O2</vt:lpstr>
      <vt:lpstr>LRMF 90 Gas</vt:lpstr>
      <vt:lpstr>LRMF 90 Electric S</vt:lpstr>
      <vt:lpstr>LRMF 90 Electric O1</vt:lpstr>
      <vt:lpstr>LRMF 90 Electric O2</vt:lpstr>
      <vt:lpstr>LRMF 78 Gas</vt:lpstr>
      <vt:lpstr>LRMF 78 Electric S</vt:lpstr>
      <vt:lpstr>zone_lu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Michael</dc:creator>
  <cp:lastModifiedBy>Charles Li</cp:lastModifiedBy>
  <dcterms:created xsi:type="dcterms:W3CDTF">2018-07-23T21:27:16Z</dcterms:created>
  <dcterms:modified xsi:type="dcterms:W3CDTF">2019-02-04T19:54:13Z</dcterms:modified>
</cp:coreProperties>
</file>