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threesf.sharepoint.com/sites/CPUC_IDER/Shared Documents/2021 Minor Update Tasks/2021 ACC Model Development/Draft Model/"/>
    </mc:Choice>
  </mc:AlternateContent>
  <xr:revisionPtr revIDLastSave="0" documentId="8_{123CCD29-71ED-4F01-8170-2ED1086DB424}" xr6:coauthVersionLast="46" xr6:coauthVersionMax="46" xr10:uidLastSave="{00000000-0000-0000-0000-000000000000}"/>
  <bookViews>
    <workbookView xWindow="1095" yWindow="1785" windowWidth="25110" windowHeight="15420" activeTab="1" xr2:uid="{7411213C-7BE6-4328-B162-CE8CC32D5275}"/>
  </bookViews>
  <sheets>
    <sheet name="Net CONE_Energy_Only" sheetId="1" r:id="rId1"/>
    <sheet name="Net CONE_Full_AS" sheetId="2" r:id="rId2"/>
  </sheets>
  <externalReferences>
    <externalReference r:id="rId3"/>
    <externalReference r:id="rId4"/>
    <externalReference r:id="rId5"/>
  </externalReferences>
  <definedNames>
    <definedName name="__123Graph_A" hidden="1">[2]Sheet1!#REF!</definedName>
    <definedName name="__123Graph_ADA" hidden="1">[2]Sheet1!#REF!</definedName>
    <definedName name="__123Graph_ADEPREC2" hidden="1">[2]Sheet1!#REF!</definedName>
    <definedName name="__123Graph_ATREND" hidden="1">[2]Sheet1!#REF!</definedName>
    <definedName name="__123Graph_B" hidden="1">[2]Sheet1!#REF!</definedName>
    <definedName name="__123Graph_BTREND" hidden="1">[2]Sheet1!#REF!</definedName>
    <definedName name="__123Graph_C" hidden="1">[2]Sheet1!#REF!</definedName>
    <definedName name="__123Graph_CTREND" hidden="1">[2]Sheet1!#REF!</definedName>
    <definedName name="__123Graph_X" hidden="1">[2]Sheet1!#REF!</definedName>
    <definedName name="__123Graph_XTREND" hidden="1">[2]Sheet1!#REF!</definedName>
    <definedName name="__FDS_HYPERLINK_TOGGLE_STATE__" hidden="1">"ON"</definedName>
    <definedName name="_1__123Graph_A_FABP_L.WK1_FAB" hidden="1">[2]Sheet1!#REF!</definedName>
    <definedName name="_2__123Graph_ADEPREC" hidden="1">[2]Sheet1!#REF!</definedName>
    <definedName name="_3__123Graph_B_FABP_L.WK1_FAB" hidden="1">[2]Sheet1!#REF!</definedName>
    <definedName name="_4__123Graph_C_FABP_L.WK1_FAB" hidden="1">[2]Sheet1!#REF!</definedName>
    <definedName name="_5__123Graph_X_FABP_L.WK1_FAB" hidden="1">[2]Sheet1!#REF!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_Table2_In1" hidden="1">#REF!</definedName>
    <definedName name="_Table2_In2" hidden="1">#REF!</definedName>
    <definedName name="_Table2_Out" hidden="1">#REF!</definedName>
    <definedName name="anscount" hidden="1">3</definedName>
    <definedName name="asd" hidden="1">[2]Sheet1!#REF!</definedName>
    <definedName name="asdf" hidden="1">[2]Sheet1!#REF!</definedName>
    <definedName name="BLPB1" hidden="1">'[3]One-Pager'!$A$5</definedName>
    <definedName name="BLPB2" hidden="1">'[3]One-Pager'!$B$5</definedName>
    <definedName name="BLPB3" hidden="1">'[3]One-Pager'!$A$6</definedName>
    <definedName name="BLPB4" hidden="1">'[3]One-Pager'!$A$2</definedName>
    <definedName name="BLPB5" hidden="1">'[3]One-Pager'!$Q$3</definedName>
    <definedName name="BLPB6" hidden="1">'[3]One-Pager'!$I$2</definedName>
    <definedName name="BLPB7" hidden="1">'[3]One-Pager'!$G$2</definedName>
    <definedName name="BLPB8" hidden="1">'[3]One-Pager'!$F$6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EarningsModel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FDP_0_1_aUrv" hidden="1">#REF!</definedName>
    <definedName name="FDP_1_1_aUrv" hidden="1">#REF!</definedName>
    <definedName name="FDP_10_1_aDrv" hidden="1">#REF!</definedName>
    <definedName name="FDP_100_1_aUrv" hidden="1">#REF!</definedName>
    <definedName name="FDP_101_1_aUrv" hidden="1">#REF!</definedName>
    <definedName name="FDP_102_1_aUrv" hidden="1">#REF!</definedName>
    <definedName name="FDP_103_1_aUrv" hidden="1">#REF!</definedName>
    <definedName name="FDP_104_1_aUrv" hidden="1">#REF!</definedName>
    <definedName name="FDP_105_1_aUrv" hidden="1">#REF!</definedName>
    <definedName name="FDP_106_1_aUrv" hidden="1">#REF!</definedName>
    <definedName name="FDP_107_1_aUrv" hidden="1">#REF!</definedName>
    <definedName name="FDP_108_1_aUrv" hidden="1">#REF!</definedName>
    <definedName name="FDP_109_1_aUrv" hidden="1">#REF!</definedName>
    <definedName name="FDP_11_1_aDrv" hidden="1">#REF!</definedName>
    <definedName name="FDP_110_1_aUrv" hidden="1">#REF!</definedName>
    <definedName name="FDP_111_1_aUrv" hidden="1">#REF!</definedName>
    <definedName name="FDP_112_1_aUrv" hidden="1">#REF!</definedName>
    <definedName name="FDP_113_1_aUrv" hidden="1">#REF!</definedName>
    <definedName name="FDP_114_1_aUrv" hidden="1">#REF!</definedName>
    <definedName name="FDP_115_1_aUrv" hidden="1">#REF!</definedName>
    <definedName name="FDP_116_1_aUrv" hidden="1">#REF!</definedName>
    <definedName name="FDP_117_1_aUrv" hidden="1">#REF!</definedName>
    <definedName name="FDP_118_1_aUrv" hidden="1">#REF!</definedName>
    <definedName name="FDP_119_1_aUrv" hidden="1">#REF!</definedName>
    <definedName name="FDP_12_1_aDrv" hidden="1">#REF!</definedName>
    <definedName name="FDP_120_1_aUrv" hidden="1">#REF!</definedName>
    <definedName name="FDP_121_1_aUrv" hidden="1">#REF!</definedName>
    <definedName name="FDP_122_1_aUrv" hidden="1">#REF!</definedName>
    <definedName name="FDP_123_1_aUrv" hidden="1">#REF!</definedName>
    <definedName name="FDP_124_1_aUrv" hidden="1">#REF!</definedName>
    <definedName name="FDP_125_1_aUrv" hidden="1">#REF!</definedName>
    <definedName name="FDP_126_1_aUrv" hidden="1">#REF!</definedName>
    <definedName name="FDP_127_1_aUrv" hidden="1">#REF!</definedName>
    <definedName name="FDP_128_1_aUrv" hidden="1">#REF!</definedName>
    <definedName name="FDP_129_1_aUrv" hidden="1">#REF!</definedName>
    <definedName name="FDP_13_1_aUrv" hidden="1">#REF!</definedName>
    <definedName name="FDP_130_1_aUrv" hidden="1">#REF!</definedName>
    <definedName name="FDP_131_1_aSrv" hidden="1">#REF!</definedName>
    <definedName name="FDP_132_1_aUrv" hidden="1">#REF!</definedName>
    <definedName name="FDP_133_1_aUrv" hidden="1">#REF!</definedName>
    <definedName name="FDP_134_1_aUrv" hidden="1">#REF!</definedName>
    <definedName name="FDP_135_1_aUrv" hidden="1">#REF!</definedName>
    <definedName name="FDP_136_1_aSrv" hidden="1">#REF!</definedName>
    <definedName name="FDP_137_1_aUrv" hidden="1">#REF!</definedName>
    <definedName name="FDP_138_1_aUrv" hidden="1">#REF!</definedName>
    <definedName name="FDP_139_1_aUrv" hidden="1">#REF!</definedName>
    <definedName name="FDP_14_1_aUrv" hidden="1">#REF!</definedName>
    <definedName name="FDP_140_1_aUrv" hidden="1">#REF!</definedName>
    <definedName name="FDP_141_1_aUrv" hidden="1">#REF!</definedName>
    <definedName name="FDP_142_1_aUrv" hidden="1">#REF!</definedName>
    <definedName name="FDP_143_1_aUrv" hidden="1">#REF!</definedName>
    <definedName name="FDP_144_1_aUrv" hidden="1">#REF!</definedName>
    <definedName name="FDP_145_1_aUrv" hidden="1">#REF!</definedName>
    <definedName name="FDP_146_1_aUrv" hidden="1">#REF!</definedName>
    <definedName name="FDP_147_1_aUrv" hidden="1">#REF!</definedName>
    <definedName name="FDP_148_1_aUrv" hidden="1">#REF!</definedName>
    <definedName name="FDP_149_1_aUrv" hidden="1">#REF!</definedName>
    <definedName name="FDP_15_1_aUrv" hidden="1">#REF!</definedName>
    <definedName name="FDP_150_1_aSrv" hidden="1">#REF!</definedName>
    <definedName name="FDP_151_1_aUrv" hidden="1">#REF!</definedName>
    <definedName name="FDP_152_1_aSrv" hidden="1">#REF!</definedName>
    <definedName name="FDP_153_1_aUrv" hidden="1">#REF!</definedName>
    <definedName name="FDP_154_1_aSrv" hidden="1">#REF!</definedName>
    <definedName name="FDP_155_1_aUrv" hidden="1">#REF!</definedName>
    <definedName name="FDP_156_1_aSrv" hidden="1">#REF!</definedName>
    <definedName name="FDP_157_1_aUrv" hidden="1">#REF!</definedName>
    <definedName name="FDP_158_1_aSrv" hidden="1">#REF!</definedName>
    <definedName name="FDP_159_1_aUrv" hidden="1">#REF!</definedName>
    <definedName name="FDP_16_1_aUrv" hidden="1">#REF!</definedName>
    <definedName name="FDP_160_1_aSrv" hidden="1">#REF!</definedName>
    <definedName name="FDP_161_1_aDrv" hidden="1">#REF!</definedName>
    <definedName name="FDP_162_1_aDrv" hidden="1">#REF!</definedName>
    <definedName name="FDP_163_1_aDrv" hidden="1">#REF!</definedName>
    <definedName name="FDP_164_1_aDrv" hidden="1">#REF!</definedName>
    <definedName name="FDP_165_1_aDrv" hidden="1">#REF!</definedName>
    <definedName name="FDP_166_1_aDrv" hidden="1">#REF!</definedName>
    <definedName name="FDP_167_1_aDrv" hidden="1">#REF!</definedName>
    <definedName name="FDP_168_1_aDrv" hidden="1">#REF!</definedName>
    <definedName name="FDP_169_1_aDrv" hidden="1">#REF!</definedName>
    <definedName name="FDP_17_1_aUrv" hidden="1">#REF!</definedName>
    <definedName name="FDP_170_1_aDrv" hidden="1">#REF!</definedName>
    <definedName name="FDP_171_1_aDrv" hidden="1">#REF!</definedName>
    <definedName name="FDP_172_1_aDrv" hidden="1">#REF!</definedName>
    <definedName name="FDP_173_1_aDrv" hidden="1">#REF!</definedName>
    <definedName name="FDP_174_1_aUrv" hidden="1">#REF!</definedName>
    <definedName name="FDP_175_1_aUrv" hidden="1">#REF!</definedName>
    <definedName name="FDP_176_1_aUrv" hidden="1">#REF!</definedName>
    <definedName name="FDP_177_1_aUrv" hidden="1">#REF!</definedName>
    <definedName name="FDP_178_1_aUrv" hidden="1">#REF!</definedName>
    <definedName name="FDP_179_1_aUrv" hidden="1">#REF!</definedName>
    <definedName name="FDP_18_1_aUrv" hidden="1">#REF!</definedName>
    <definedName name="FDP_180_1_aUdv" hidden="1">#REF!</definedName>
    <definedName name="FDP_181_1_aUdv" hidden="1">#REF!</definedName>
    <definedName name="FDP_182_1_aUdv" hidden="1">#REF!</definedName>
    <definedName name="FDP_183_1_aUdv" hidden="1">#REF!</definedName>
    <definedName name="FDP_184_1_aUdv" hidden="1">#REF!</definedName>
    <definedName name="FDP_185_1_aUdv" hidden="1">#REF!</definedName>
    <definedName name="FDP_186_1_aUdv" hidden="1">#REF!</definedName>
    <definedName name="FDP_187_1_aUdv" hidden="1">#REF!</definedName>
    <definedName name="FDP_188_1_aUdv" hidden="1">#REF!</definedName>
    <definedName name="FDP_189_1_aUdv" hidden="1">#REF!</definedName>
    <definedName name="FDP_19_1_aUrv" hidden="1">#REF!</definedName>
    <definedName name="FDP_190_1_aUdv" hidden="1">#REF!</definedName>
    <definedName name="FDP_191_1_aUdv" hidden="1">#REF!</definedName>
    <definedName name="FDP_192_1_aUdv" hidden="1">#REF!</definedName>
    <definedName name="FDP_193_1_aUdv" hidden="1">#REF!</definedName>
    <definedName name="FDP_194_1_aUdv" hidden="1">#REF!</definedName>
    <definedName name="FDP_195_1_aUdv" hidden="1">#REF!</definedName>
    <definedName name="FDP_196_1_aUdv" hidden="1">#REF!</definedName>
    <definedName name="FDP_196_1aUdv1" hidden="1">#REF!</definedName>
    <definedName name="FDP_197_1_aUdv" hidden="1">#REF!</definedName>
    <definedName name="FDP_198_1_aUdv" hidden="1">#REF!</definedName>
    <definedName name="FDP_199_1_aUdv" hidden="1">#REF!</definedName>
    <definedName name="FDP_2_1_aUrv" hidden="1">#REF!</definedName>
    <definedName name="FDP_20_1_aUrv" hidden="1">#REF!</definedName>
    <definedName name="FDP_21_1_aUrv" hidden="1">#REF!</definedName>
    <definedName name="FDP_22_1_aUrv" hidden="1">#REF!</definedName>
    <definedName name="FDP_23_1_aDrv" hidden="1">#REF!</definedName>
    <definedName name="FDP_24_1_aUrv" hidden="1">#REF!</definedName>
    <definedName name="FDP_25_1_aUrv" hidden="1">#REF!</definedName>
    <definedName name="FDP_26_1_aUrv" hidden="1">#REF!</definedName>
    <definedName name="FDP_27_1_aUrv" hidden="1">#REF!</definedName>
    <definedName name="FDP_28_1_aUrv" hidden="1">#REF!</definedName>
    <definedName name="FDP_29_1_aDrv" hidden="1">#REF!</definedName>
    <definedName name="FDP_3_1_aUrv" hidden="1">#REF!</definedName>
    <definedName name="FDP_30_1_aUrv" hidden="1">#REF!</definedName>
    <definedName name="FDP_31_1_aUrv" hidden="1">#REF!</definedName>
    <definedName name="FDP_32_1_aUrv" hidden="1">#REF!</definedName>
    <definedName name="FDP_33_1_aUrv" hidden="1">#REF!</definedName>
    <definedName name="FDP_34_1_aUrv" hidden="1">#REF!</definedName>
    <definedName name="FDP_35_1_aSrv" hidden="1">#REF!</definedName>
    <definedName name="FDP_36_1_aUrv" hidden="1">#REF!</definedName>
    <definedName name="FDP_37_1_aUrv" hidden="1">#REF!</definedName>
    <definedName name="FDP_38_1_aUrv" hidden="1">#REF!</definedName>
    <definedName name="FDP_39_1_aUrv" hidden="1">#REF!</definedName>
    <definedName name="FDP_4_1_aUrv" hidden="1">#REF!</definedName>
    <definedName name="FDP_40_1_aUrv" hidden="1">#REF!</definedName>
    <definedName name="FDP_41_1_aSrv" hidden="1">#REF!</definedName>
    <definedName name="FDP_42_1_aSrv" hidden="1">#REF!</definedName>
    <definedName name="FDP_43_1_aUrv" hidden="1">#REF!</definedName>
    <definedName name="FDP_44_1_aUrv" hidden="1">#REF!</definedName>
    <definedName name="FDP_45_1_aUrv" hidden="1">#REF!</definedName>
    <definedName name="FDP_46_1_aUrv" hidden="1">#REF!</definedName>
    <definedName name="FDP_47_1_aUrv" hidden="1">#REF!</definedName>
    <definedName name="FDP_48_1_aSrv" hidden="1">#REF!</definedName>
    <definedName name="FDP_49_1_aUrv" hidden="1">#REF!</definedName>
    <definedName name="FDP_5_1_aUrv" hidden="1">#REF!</definedName>
    <definedName name="FDP_50_1_aUrv" hidden="1">#REF!</definedName>
    <definedName name="FDP_51_1_aUrv" hidden="1">#REF!</definedName>
    <definedName name="FDP_52_1_aUrv" hidden="1">#REF!</definedName>
    <definedName name="FDP_53_1_aUrv" hidden="1">#REF!</definedName>
    <definedName name="FDP_54_1_aUrv" hidden="1">#REF!</definedName>
    <definedName name="FDP_55_1_aUrv" hidden="1">#REF!</definedName>
    <definedName name="FDP_56_1_aUrv" hidden="1">#REF!</definedName>
    <definedName name="FDP_57_1_aUrv" hidden="1">#REF!</definedName>
    <definedName name="FDP_58_1_aUrv" hidden="1">#REF!</definedName>
    <definedName name="FDP_59_1_aUrv" hidden="1">#REF!</definedName>
    <definedName name="FDP_6_1_aUrv" hidden="1">#REF!</definedName>
    <definedName name="FDP_60_1_aUrv" hidden="1">#REF!</definedName>
    <definedName name="FDP_61_1_aSrv" hidden="1">#REF!</definedName>
    <definedName name="FDP_62_1_aSrv" hidden="1">#REF!</definedName>
    <definedName name="FDP_63_1_aUrv" hidden="1">#REF!</definedName>
    <definedName name="FDP_64_1_aSrv" hidden="1">#REF!</definedName>
    <definedName name="FDP_65_1_aSrv" hidden="1">#REF!</definedName>
    <definedName name="FDP_66_1_aUrv" hidden="1">#REF!</definedName>
    <definedName name="FDP_67_1_aUrv" hidden="1">#REF!</definedName>
    <definedName name="FDP_68_1_aUrv" hidden="1">#REF!</definedName>
    <definedName name="FDP_69_1_aUrv" hidden="1">#REF!</definedName>
    <definedName name="FDP_7_1_aUrv" hidden="1">#REF!</definedName>
    <definedName name="FDP_70_1_aDrv" hidden="1">#REF!</definedName>
    <definedName name="FDP_71_1_aUrv" hidden="1">#REF!</definedName>
    <definedName name="FDP_72_1_aDrv" hidden="1">#REF!</definedName>
    <definedName name="FDP_73_1_aUrv" hidden="1">#REF!</definedName>
    <definedName name="FDP_74_1_aUrv" hidden="1">#REF!</definedName>
    <definedName name="FDP_75_1_aSrv" hidden="1">#REF!</definedName>
    <definedName name="FDP_76_1_aUrv" hidden="1">#REF!</definedName>
    <definedName name="FDP_77_1_aUrv" hidden="1">#REF!</definedName>
    <definedName name="FDP_78_1_aUrv" hidden="1">#REF!</definedName>
    <definedName name="FDP_79_1_aUrv" hidden="1">#REF!</definedName>
    <definedName name="FDP_8_1_aDrv" hidden="1">#REF!</definedName>
    <definedName name="FDP_80_1_aUrv" hidden="1">#REF!</definedName>
    <definedName name="FDP_81_1_aSrv" hidden="1">#REF!</definedName>
    <definedName name="FDP_82_1_aUrv" hidden="1">#REF!</definedName>
    <definedName name="FDP_83_1_aSrv" hidden="1">#REF!</definedName>
    <definedName name="FDP_84_1_aUrv" hidden="1">#REF!</definedName>
    <definedName name="FDP_85_1_aUrv" hidden="1">#REF!</definedName>
    <definedName name="FDP_86_1_aUrv" hidden="1">#REF!</definedName>
    <definedName name="FDP_87_1_aSrv" hidden="1">#REF!</definedName>
    <definedName name="FDP_88_1_aUrv" hidden="1">#REF!</definedName>
    <definedName name="FDP_89_1_aSrv" hidden="1">#REF!</definedName>
    <definedName name="FDP_9_1_aDrv" hidden="1">#REF!</definedName>
    <definedName name="FDP_90_1_aUrv" hidden="1">#REF!</definedName>
    <definedName name="FDP_91_1_aUrv" hidden="1">#REF!</definedName>
    <definedName name="FDP_92_1_aSrv" hidden="1">#REF!</definedName>
    <definedName name="FDP_93_1_aDrv" hidden="1">#REF!</definedName>
    <definedName name="FDP_94_1_aUrv" hidden="1">#REF!</definedName>
    <definedName name="FDP_95_1_aUrv" hidden="1">#REF!</definedName>
    <definedName name="FDP_96_1_aUrv" hidden="1">#REF!</definedName>
    <definedName name="FDP_97_1_aUrv" hidden="1">#REF!</definedName>
    <definedName name="FDP_98_1_aUrv" hidden="1">#REF!</definedName>
    <definedName name="FDP_99_1_aUrv" hidden="1">#REF!</definedName>
    <definedName name="HTML_CodePage" hidden="1">1252</definedName>
    <definedName name="HTML_Control" hidden="1">{"'Summary'!$A$1:$J$24"}</definedName>
    <definedName name="HTML_Description" hidden="1">""</definedName>
    <definedName name="HTML_Email" hidden="1">""</definedName>
    <definedName name="HTML_Header" hidden="1">""</definedName>
    <definedName name="HTML_LastUpdate" hidden="1">"10/13/1999"</definedName>
    <definedName name="HTML_LineAfter" hidden="1">FALSE</definedName>
    <definedName name="HTML_LineBefore" hidden="1">FALSE</definedName>
    <definedName name="HTML_Name" hidden="1">"Sharim Chaudhury"</definedName>
    <definedName name="HTML_OBDlg2" hidden="1">TRUE</definedName>
    <definedName name="HTML_OBDlg4" hidden="1">TRUE</definedName>
    <definedName name="HTML_OS" hidden="1">0</definedName>
    <definedName name="HTML_PathFile" hidden="1">"W:\19991013\default.htm"</definedName>
    <definedName name="HTML_Title" hidden="1">"Daily MTM  Report"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FAX" hidden="1">"c2100"</definedName>
    <definedName name="IQ_BOARD_MEMBER_OFFICE" hidden="1">"c2098"</definedName>
    <definedName name="IQ_BOARD_MEMBER_PHONE" hidden="1">"c2099"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ONDRATING_FITCH" hidden="1">"IQ_BONDRATING_FITCH"</definedName>
    <definedName name="IQ_BONDRATING_SP" hidden="1">"IQ_BONDRATING_SP"</definedName>
    <definedName name="IQ_BOOK_VALUE" hidden="1">"IQ_BOOK_VALUE"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ASSB_OUTSTANDING_BS_DATE" hidden="1">"c1972"</definedName>
    <definedName name="IQ_CLASSB_OUTSTANDING_FILING_DATE" hidden="1">"c1974"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ILY">500000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K" hidden="1">"IQ_EBIT_10K"</definedName>
    <definedName name="IQ_EBIT_10Q" hidden="1">"IQ_EBIT_10Q"</definedName>
    <definedName name="IQ_EBIT_10Q1" hidden="1">"IQ_EBIT_10Q1"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ST" hidden="1">"c1681"</definedName>
    <definedName name="IQ_EBIT_GROWTH_1" hidden="1">"IQ_EBIT_GROWTH_1"</definedName>
    <definedName name="IQ_EBIT_GROWTH_2" hidden="1">"IQ_EBIT_GROWTH_2"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K" hidden="1">"IQ_EBITDA_10K"</definedName>
    <definedName name="IQ_EBITDA_10Q" hidden="1">"IQ_EBITDA_10Q"</definedName>
    <definedName name="IQ_EBITDA_10Q1" hidden="1">"IQ_EBITDA_10Q1"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GROWTH_1" hidden="1">"IQ_EBITDA_GROWTH_1"</definedName>
    <definedName name="IQ_EBITDA_GROWTH_2" hidden="1">"IQ_EBITDA_GROWTH_2"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ITDAR" hidden="1">"c2989"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" hidden="1">"IQ_EPS"</definedName>
    <definedName name="IQ_EPS_10K" hidden="1">"IQ_EPS_10K"</definedName>
    <definedName name="IQ_EPS_10Q" hidden="1">"IQ_EPS_10Q"</definedName>
    <definedName name="IQ_EPS_10Q1" hidden="1">"IQ_EPS_10Q1"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EST_1" hidden="1">"IQ_EPS_EST_1"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" hidden="1">"c1635"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_OVER_REVENUE_EST" hidden="1">"IQ_EV_OVER_REVENUE_EST"</definedName>
    <definedName name="IQ_EV_OVER_REVENUE_EST_1" hidden="1">"IQ_EV_OVER_REVENUE_EST_1"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">100000</definedName>
    <definedName name="IQ_FHLB_DEBT" hidden="1">"c423"</definedName>
    <definedName name="IQ_FHLB_DUE_AFTER_FIVE" hidden="1">"c2086"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" hidden="1">"LTM"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WD_Q3" hidden="1">"504"</definedName>
    <definedName name="IQ_FWD_Q4" hidden="1">"505"</definedName>
    <definedName name="IQ_FWD_Q5" hidden="1">"506"</definedName>
    <definedName name="IQ_FWD_Q6" hidden="1">"507"</definedName>
    <definedName name="IQ_FWD_Q7" hidden="1">"508"</definedName>
    <definedName name="IQ_FWD1" hidden="1">"LTM"</definedName>
    <definedName name="IQ_FX" hidden="1">"c451"</definedName>
    <definedName name="IQ_FY" hidden="1">1000</definedName>
    <definedName name="IQ_FY_DATE" hidden="1">"IQ_FY_DATE"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10K" hidden="1">"IQ_INTEREST_INC_10K"</definedName>
    <definedName name="IQ_INTEREST_INC_10Q" hidden="1">"IQ_INTEREST_INC_10Q"</definedName>
    <definedName name="IQ_INTEREST_INC_10Q1" hidden="1">"IQ_INTEREST_INC_10Q1"</definedName>
    <definedName name="IQ_INTEREST_INC_NON" hidden="1">"c1384"</definedName>
    <definedName name="IQ_INTEREST_INVEST_INC" hidden="1">"c619"</definedName>
    <definedName name="IQ_INTEREST_LT_DEBT" hidden="1">"c2086"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EBIT_MARGIN" hidden="1">"IQ_LAST_EBIT_MARGIN"</definedName>
    <definedName name="IQ_LAST_EBITDA_MARGIN" hidden="1">"IQ_LAST_EBITDA_MARGIN"</definedName>
    <definedName name="IQ_LAST_GROSS_MARGIN" hidden="1">"IQ_LAST_GROSS_MARGIN"</definedName>
    <definedName name="IQ_LAST_NET_INC_MARGIN" hidden="1">"IQ_LAST_NET_INC_MARGIN"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" hidden="1">"1"</definedName>
    <definedName name="IQ_LATESTK" hidden="1">1000</definedName>
    <definedName name="IQ_LATESTKFR" hidden="1">"50"</definedName>
    <definedName name="IQ_LATESTQ" hidden="1">500</definedName>
    <definedName name="IQ_LATESTQFR" hidden="1">"100"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DATE" hidden="1">"IQ_LTM_DATE"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NTH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10K" hidden="1">"IQ_NET_INC_10K"</definedName>
    <definedName name="IQ_NET_INC_10Q" hidden="1">"IQ_NET_INC_10Q"</definedName>
    <definedName name="IQ_NET_INC_10Q1" hidden="1">"IQ_NET_INC_10Q1"</definedName>
    <definedName name="IQ_NET_INC_BEFORE" hidden="1">"c1368"</definedName>
    <definedName name="IQ_NET_INC_CF" hidden="1">"c1397"</definedName>
    <definedName name="IQ_NET_INC_GROWTH_1" hidden="1">"IQ_NET_INC_GROWTH_1"</definedName>
    <definedName name="IQ_NET_INC_GROWTH_2" hidden="1">"IQ_NET_INC_GROWTH_2"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_OFFIC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CLASSB" hidden="1">"c1969"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" hidden="1">"c1999"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CERCISED" hidden="1">"c2116"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UTSTANDING_FILING_DATE_TOTAL" hidden="1">"c2107"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" hidden="1">"IQ_PRETAX_INC"</definedName>
    <definedName name="IQ_PRETAX_INC_10K" hidden="1">"IQ_PRETAX_INC_10K"</definedName>
    <definedName name="IQ_PRETAX_INC_10Q" hidden="1">"IQ_PRETAX_INC_10Q"</definedName>
    <definedName name="IQ_PRETAX_INC_10Q1" hidden="1">"IQ_PRETAX_INC_10Q1"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OVER_BVPS" hidden="1">"c1412"</definedName>
    <definedName name="IQ_PRICE_OVER_EPS_EST" hidden="1">"IQ_PRICE_OVER_EPS_EST"</definedName>
    <definedName name="IQ_PRICE_OVER_EPS_EST_1" hidden="1">"IQ_PRICE_OVER_EPS_EST_1"</definedName>
    <definedName name="IQ_PRICE_OVER_LTM_EPS" hidden="1">"c1413"</definedName>
    <definedName name="IQ_PRICE_TARGET" hidden="1">"c82"</definedName>
    <definedName name="IQ_PRICEDATE" hidden="1">"c1069"</definedName>
    <definedName name="IQ_PRICEDATETIME" hidden="1">"IQ_PRICEDATETIME"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10K" hidden="1">"IQ_REVENUE_10K"</definedName>
    <definedName name="IQ_REVENUE_10Q" hidden="1">"IQ_REVENUE_10Q"</definedName>
    <definedName name="IQ_REVENUE_10Q1" hidden="1">"IQ_REVENUE_10Q1"</definedName>
    <definedName name="IQ_REVENUE_EST" hidden="1">"IQ_REVENUE_EST"</definedName>
    <definedName name="IQ_REVENUE_EST_1" hidden="1">"IQ_REVENUE_EST_1"</definedName>
    <definedName name="IQ_REVENUE_GROWTH_1" hidden="1">"IQ_REVENUE_GROWTH_1"</definedName>
    <definedName name="IQ_REVENUE_GROWTH_2" hidden="1">"IQ_REVENUE_GROWTH_2"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REVISION_DATE_" hidden="1">39146.6970023148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DATE" hidden="1">"c2172"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LASTCLOSE" hidden="1">"c1855"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>50000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limcount" hidden="1">3</definedName>
    <definedName name="sencount" hidden="1">1</definedName>
    <definedName name="solargraph" hidden="1">[2]Sheet1!#REF!</definedName>
    <definedName name="solver_adj" hidden="1">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eg" hidden="1">2</definedName>
    <definedName name="solver_num" hidden="1">0</definedName>
    <definedName name="solver_nwt" hidden="1">1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0</definedName>
    <definedName name="wrn.ALL." hidden="1">{#N/A,#N/A,FALSE,"ASSUMPTIONS";#N/A,#N/A,FALSE,"Valuation Summary";"page1",#N/A,FALSE,"PRESENTATION";"page2",#N/A,FALSE,"PRESENTATION";#N/A,#N/A,FALSE,"ORIGINAL_ROLLBACK"}</definedName>
    <definedName name="wrn.Earnings._.Model.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FullReport.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.FY97SBP." hidden="1">{#N/A,#N/A,FALSE,"FY97";#N/A,#N/A,FALSE,"FY98";#N/A,#N/A,FALSE,"FY99";#N/A,#N/A,FALSE,"FY00";#N/A,#N/A,FALSE,"FY01"}</definedName>
    <definedName name="wrn.PRES_OUT." hidden="1">{"page1",#N/A,FALSE,"PRESENTATION";"page2",#N/A,FALSE,"PRESENTATION";#N/A,#N/A,FALSE,"Valuation Summary"}</definedName>
    <definedName name="wrn.Presentation._.Version._.but._.No._.WC._.Slide." hidden="1">{"Presentation View",#N/A,TRUE,"Cover";"Presentation View",#N/A,TRUE,"Hilight_YTD";"Presentation View",#N/A,TRUE,"BridgeP";"Presentation View",#N/A,TRUE,"Bridge00";"Presentation View",#N/A,TRUE,"cnsoled_IS";"Presentation View",#N/A,TRUE,"cnsol_incYTD v plan";"Presentation View",#N/A,TRUE,"cnsol_incYTD v PY";"Presentation View",#N/A,TRUE,"Fcst1 qtrly";"Presentation View",#N/A,TRUE,"Fcst1 Qtrly Earnings";"Presentation View",#N/A,TRUE,"AR";"Presentation View",#N/A,TRUE,"INV";"Presentation View",#N/A,TRUE,"Inc Trend";"Presentation View",#N/A,TRUE,"cnsol_inc v p";"Presentation View",#N/A,TRUE,"cnsol_inc v PY";"Presentation View",#N/A,TRUE,"F1 BS";"Presentation View2",#N/A,TRUE,"cash flow";"Presentation View",#N/A,TRUE,"TITLE PF";"Presentation View",#N/A,TRUE,"cnsol_incYTDpf v PYpf";"Presentation View",#N/A,TRUE,"cnsol_inc v PYpf";"Presentation View",#N/A,TRUE,"CapExPF";"Presentation View",#N/A,TRUE,"Major Projects";"Presentation View",#N/A,TRUE,"MAR"}</definedName>
    <definedName name="wrn.Print._.1_8." hidden="1">{"spreadsheet1-8","1",FALSE,"Scenarios 1-8";"spreadsheet1-8","2",FALSE,"Scenarios 1-8";"spreadsheet1-8","3",FALSE,"Scenarios 1-8";"spreadsheet1-8","4",FALSE,"Scenarios 1-8";"spreadsheet1-8","5",FALSE,"Scenarios 1-8";"spreadsheet1-8","6",FALSE,"Scenarios 1-8";"spreadsheet1-8","7",FALSE,"Scenarios 1-8";"spreadsheet1-8","8",FALSE,"Scenarios 1-8"}</definedName>
    <definedName name="wrn.Print._.9_16." hidden="1">{"Spreadsheet9-16","9",FALSE,"Scenarios 9-16";"Spreadsheet9-16","10",FALSE,"Scenarios 9-16";"Spreadsheet9-16","11",FALSE,"Scenarios 9-16";"Spreadsheet9-16","12",FALSE,"Scenarios 9-16";"Spreadsheet9-16","13",FALSE,"Scenarios 9-16";"Spreadsheet9-16","14",FALSE,"Scenarios 9-16";"Spreadsheet9-16","15",FALSE,"Scenarios 9-16";"Spreadsheet9-16","16",FALSE,"Scenarios 9-16"}</definedName>
    <definedName name="wrn.PRINT_CURRENT._.PAGE." hidden="1">{"CURRENT",#N/A,FALSE,"REGISTER"}</definedName>
    <definedName name="wrn.PRINT_HISTORY." hidden="1">{"HISTORY",#N/A,FALSE,"REGISTER"}</definedName>
    <definedName name="wrn.printall." hidden="1">{"page1",#N/A,FALSE,"DCM";"page2",#N/A,FALSE,"DCM";"page3",#N/A,FALSE,"DCM";"page4",#N/A,FALSE,"DCM";"page5",#N/A,FALSE,"DCM";"page6",#N/A,FALSE,"DCM";"page7",#N/A,FALSE,"DCM";"page8",#N/A,FALSE,"DCM"}</definedName>
    <definedName name="wrn.sum1." hidden="1">{"Summary","1",FALSE,"Summary"}</definedName>
    <definedName name="wrn.Summary." hidden="1">{"page1",#N/A,FALSE,"DCM";"page3",#N/A,FALSE,"DCM"}</definedName>
    <definedName name="wrn.Working._.Version." hidden="1">{"Working View with Notes2",#N/A,TRUE,"Hilight_YTD";"Working View with Notes2",#N/A,TRUE,"BridgeP";"Working View with Notes2",#N/A,TRUE,"Bridge00";"Working View with Notes2",#N/A,TRUE,"cnsoled_IS";"Working View with Notes2",#N/A,TRUE,"cnsol_incYTD v plan";"Working View with Notes2",#N/A,TRUE,"cnsol_incYTD v PY";"Working View with Notes2",#N/A,TRUE,"Fcst1 qtrly";"Working View with Notes2",#N/A,TRUE,"Fcst1 Qtrly Earnings";"Working View with Notes2",#N/A,TRUE,"AR";"Working View with Notes2",#N/A,TRUE,"INV";"Working View with Notes2",#N/A,TRUE,"Inc Trend";"Working View with Notes2",#N/A,TRUE,"cnsol_inc v p";"Working View with Notes2",#N/A,TRUE,"cnsol_inc v PY";"Working View with Notes2",#N/A,TRUE,"F1 BS";"Working View with Notes2",#N/A,TRUE,"cash flow";"Working View with Notes2",#N/A,TRUE,"TITLE PF";"Working View with Notes2",#N/A,TRUE,"cnsol_incYTDpf v PYpf";"Working View with Notes2",#N/A,TRUE,"cnsol_inc v PYpf";"Working View with Notes2",#N/A,TRUE,"CapExPF";"Working View with Notes2",#N/A,TRUE,"Major Projects";"Working View with Notes2",#N/A,TRUE,"MAR"}</definedName>
    <definedName name="wrn.workpapers." hidden="1">{#N/A,#N/A,FALSE,"Inputs And Assumptions";#N/A,#N/A,FALSE,"Revenue Allocation";#N/A,#N/A,FALSE,"RSP Surch Allocations";#N/A,#N/A,FALSE,"Generation Calculations";#N/A,#N/A,FALSE,"Test Year 2001 Sales and Revs."}</definedName>
    <definedName name="wrn1.fullreport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1.printall" hidden="1">{"page1",#N/A,FALSE,"DCM";"page2",#N/A,FALSE,"DCM";"page3",#N/A,FALSE,"DCM";"page4",#N/A,FALSE,"DCM";"page5",#N/A,FALSE,"DCM";"page6",#N/A,FALSE,"DCM";"page7",#N/A,FALSE,"DCM";"page8",#N/A,FALSE,"DCM"}</definedName>
    <definedName name="yearID">'[1]Battery Costs'!$B$12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  <c r="C16" i="2"/>
  <c r="D16" i="2"/>
  <c r="D19" i="2" s="1"/>
  <c r="D20" i="2" s="1"/>
  <c r="D21" i="2" s="1"/>
  <c r="E16" i="2"/>
  <c r="F16" i="2"/>
  <c r="G16" i="2"/>
  <c r="H16" i="2"/>
  <c r="H19" i="2" s="1"/>
  <c r="H20" i="2" s="1"/>
  <c r="H21" i="2" s="1"/>
  <c r="I16" i="2"/>
  <c r="J16" i="2"/>
  <c r="J19" i="2" s="1"/>
  <c r="J20" i="2" s="1"/>
  <c r="J21" i="2" s="1"/>
  <c r="K16" i="2"/>
  <c r="L16" i="2"/>
  <c r="L19" i="2" s="1"/>
  <c r="L20" i="2" s="1"/>
  <c r="L21" i="2" s="1"/>
  <c r="M16" i="2"/>
  <c r="N16" i="2"/>
  <c r="O16" i="2"/>
  <c r="P16" i="2"/>
  <c r="P19" i="2" s="1"/>
  <c r="P20" i="2" s="1"/>
  <c r="P21" i="2" s="1"/>
  <c r="Q16" i="2"/>
  <c r="R16" i="2"/>
  <c r="R19" i="2" s="1"/>
  <c r="R20" i="2" s="1"/>
  <c r="R21" i="2" s="1"/>
  <c r="S16" i="2"/>
  <c r="T16" i="2"/>
  <c r="T19" i="2" s="1"/>
  <c r="T20" i="2" s="1"/>
  <c r="T21" i="2" s="1"/>
  <c r="U16" i="2"/>
  <c r="V16" i="2"/>
  <c r="W16" i="2"/>
  <c r="X16" i="2"/>
  <c r="X19" i="2" s="1"/>
  <c r="X20" i="2" s="1"/>
  <c r="X21" i="2" s="1"/>
  <c r="Y16" i="2"/>
  <c r="Z16" i="2"/>
  <c r="Z19" i="2" s="1"/>
  <c r="Z20" i="2" s="1"/>
  <c r="Z21" i="2" s="1"/>
  <c r="AA16" i="2"/>
  <c r="AB16" i="2"/>
  <c r="AB19" i="2" s="1"/>
  <c r="AB20" i="2" s="1"/>
  <c r="AB21" i="2" s="1"/>
  <c r="AC16" i="2"/>
  <c r="AD16" i="2"/>
  <c r="AE16" i="2"/>
  <c r="AF16" i="2"/>
  <c r="AF19" i="2" s="1"/>
  <c r="AF20" i="2" s="1"/>
  <c r="AF21" i="2" s="1"/>
  <c r="AG16" i="2"/>
  <c r="C19" i="2"/>
  <c r="C20" i="2" s="1"/>
  <c r="C21" i="2" s="1"/>
  <c r="E19" i="2"/>
  <c r="E20" i="2" s="1"/>
  <c r="E21" i="2" s="1"/>
  <c r="F19" i="2"/>
  <c r="G19" i="2"/>
  <c r="I19" i="2"/>
  <c r="I20" i="2" s="1"/>
  <c r="I21" i="2" s="1"/>
  <c r="K19" i="2"/>
  <c r="K20" i="2" s="1"/>
  <c r="K21" i="2" s="1"/>
  <c r="M19" i="2"/>
  <c r="M20" i="2" s="1"/>
  <c r="M21" i="2" s="1"/>
  <c r="N19" i="2"/>
  <c r="O19" i="2"/>
  <c r="Q19" i="2"/>
  <c r="Q20" i="2" s="1"/>
  <c r="Q21" i="2" s="1"/>
  <c r="S19" i="2"/>
  <c r="S20" i="2" s="1"/>
  <c r="S21" i="2" s="1"/>
  <c r="U19" i="2"/>
  <c r="U20" i="2" s="1"/>
  <c r="U21" i="2" s="1"/>
  <c r="V19" i="2"/>
  <c r="W19" i="2"/>
  <c r="Y19" i="2"/>
  <c r="Y20" i="2" s="1"/>
  <c r="Y21" i="2" s="1"/>
  <c r="AA19" i="2"/>
  <c r="AA20" i="2" s="1"/>
  <c r="AA21" i="2" s="1"/>
  <c r="AC19" i="2"/>
  <c r="AC20" i="2" s="1"/>
  <c r="AC21" i="2" s="1"/>
  <c r="AD19" i="2"/>
  <c r="AE19" i="2"/>
  <c r="AG19" i="2"/>
  <c r="AG20" i="2" s="1"/>
  <c r="AG21" i="2" s="1"/>
  <c r="F20" i="2"/>
  <c r="F21" i="2" s="1"/>
  <c r="G20" i="2"/>
  <c r="N20" i="2"/>
  <c r="N21" i="2" s="1"/>
  <c r="O20" i="2"/>
  <c r="V20" i="2"/>
  <c r="V21" i="2" s="1"/>
  <c r="W20" i="2"/>
  <c r="AD20" i="2"/>
  <c r="AD21" i="2" s="1"/>
  <c r="AE20" i="2"/>
  <c r="G21" i="2"/>
  <c r="O21" i="2"/>
  <c r="W21" i="2"/>
  <c r="AE21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 s="1"/>
  <c r="Y27" i="2" s="1"/>
  <c r="Z27" i="2" s="1"/>
  <c r="AA27" i="2" s="1"/>
  <c r="AB27" i="2" s="1"/>
  <c r="AC27" i="2" s="1"/>
  <c r="AD27" i="2" s="1"/>
  <c r="AE27" i="2" s="1"/>
  <c r="AF27" i="2" s="1"/>
  <c r="AG27" i="2" s="1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B5" i="1"/>
  <c r="C16" i="1"/>
  <c r="D16" i="1"/>
  <c r="D19" i="1" s="1"/>
  <c r="D20" i="1" s="1"/>
  <c r="D21" i="1" s="1"/>
  <c r="E16" i="1"/>
  <c r="F16" i="1"/>
  <c r="F19" i="1" s="1"/>
  <c r="F20" i="1" s="1"/>
  <c r="F21" i="1" s="1"/>
  <c r="G16" i="1"/>
  <c r="H16" i="1"/>
  <c r="H19" i="1" s="1"/>
  <c r="H20" i="1" s="1"/>
  <c r="H21" i="1" s="1"/>
  <c r="I16" i="1"/>
  <c r="J16" i="1"/>
  <c r="J19" i="1" s="1"/>
  <c r="J20" i="1" s="1"/>
  <c r="J21" i="1" s="1"/>
  <c r="K16" i="1"/>
  <c r="L16" i="1"/>
  <c r="L19" i="1" s="1"/>
  <c r="L20" i="1" s="1"/>
  <c r="L21" i="1" s="1"/>
  <c r="M16" i="1"/>
  <c r="N16" i="1"/>
  <c r="N19" i="1" s="1"/>
  <c r="N20" i="1" s="1"/>
  <c r="N21" i="1" s="1"/>
  <c r="O16" i="1"/>
  <c r="P16" i="1"/>
  <c r="P19" i="1" s="1"/>
  <c r="P20" i="1" s="1"/>
  <c r="P21" i="1" s="1"/>
  <c r="Q16" i="1"/>
  <c r="R16" i="1"/>
  <c r="R19" i="1" s="1"/>
  <c r="R20" i="1" s="1"/>
  <c r="R21" i="1" s="1"/>
  <c r="S16" i="1"/>
  <c r="T16" i="1"/>
  <c r="T19" i="1" s="1"/>
  <c r="T20" i="1" s="1"/>
  <c r="T21" i="1" s="1"/>
  <c r="U16" i="1"/>
  <c r="V16" i="1"/>
  <c r="V19" i="1" s="1"/>
  <c r="V20" i="1" s="1"/>
  <c r="V21" i="1" s="1"/>
  <c r="W16" i="1"/>
  <c r="X16" i="1"/>
  <c r="X19" i="1" s="1"/>
  <c r="X20" i="1" s="1"/>
  <c r="X21" i="1" s="1"/>
  <c r="Y16" i="1"/>
  <c r="Z16" i="1"/>
  <c r="Z19" i="1" s="1"/>
  <c r="Z20" i="1" s="1"/>
  <c r="Z21" i="1" s="1"/>
  <c r="AA16" i="1"/>
  <c r="AB16" i="1"/>
  <c r="AB19" i="1" s="1"/>
  <c r="AB20" i="1" s="1"/>
  <c r="AB21" i="1" s="1"/>
  <c r="AC16" i="1"/>
  <c r="AD16" i="1"/>
  <c r="AE16" i="1"/>
  <c r="AF16" i="1"/>
  <c r="AF19" i="1" s="1"/>
  <c r="AF20" i="1" s="1"/>
  <c r="AF21" i="1" s="1"/>
  <c r="AG16" i="1"/>
  <c r="C19" i="1"/>
  <c r="C20" i="1" s="1"/>
  <c r="C21" i="1" s="1"/>
  <c r="E19" i="1"/>
  <c r="E20" i="1" s="1"/>
  <c r="E21" i="1" s="1"/>
  <c r="G19" i="1"/>
  <c r="I19" i="1"/>
  <c r="I20" i="1" s="1"/>
  <c r="I21" i="1" s="1"/>
  <c r="K19" i="1"/>
  <c r="K20" i="1" s="1"/>
  <c r="K21" i="1" s="1"/>
  <c r="M19" i="1"/>
  <c r="M20" i="1" s="1"/>
  <c r="M21" i="1" s="1"/>
  <c r="O19" i="1"/>
  <c r="Q19" i="1"/>
  <c r="Q20" i="1" s="1"/>
  <c r="Q21" i="1" s="1"/>
  <c r="S19" i="1"/>
  <c r="S20" i="1" s="1"/>
  <c r="S21" i="1" s="1"/>
  <c r="U19" i="1"/>
  <c r="U20" i="1" s="1"/>
  <c r="U21" i="1" s="1"/>
  <c r="W19" i="1"/>
  <c r="Y19" i="1"/>
  <c r="Y20" i="1" s="1"/>
  <c r="Y21" i="1" s="1"/>
  <c r="AA19" i="1"/>
  <c r="AA20" i="1" s="1"/>
  <c r="AA21" i="1" s="1"/>
  <c r="AC19" i="1"/>
  <c r="AC20" i="1" s="1"/>
  <c r="AC21" i="1" s="1"/>
  <c r="AD19" i="1"/>
  <c r="AE19" i="1"/>
  <c r="AG19" i="1"/>
  <c r="AG20" i="1" s="1"/>
  <c r="AG21" i="1" s="1"/>
  <c r="G20" i="1"/>
  <c r="O20" i="1"/>
  <c r="W20" i="1"/>
  <c r="AD20" i="1"/>
  <c r="AE20" i="1"/>
  <c r="G21" i="1"/>
  <c r="O21" i="1"/>
  <c r="W21" i="1"/>
  <c r="AD21" i="1"/>
  <c r="AE21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 s="1"/>
  <c r="X27" i="1" s="1"/>
  <c r="Y27" i="1" s="1"/>
  <c r="Z27" i="1" s="1"/>
  <c r="AA27" i="1" s="1"/>
  <c r="AB27" i="1" s="1"/>
  <c r="AC27" i="1" s="1"/>
  <c r="AD27" i="1" s="1"/>
  <c r="AE27" i="1" s="1"/>
  <c r="AF27" i="1" s="1"/>
  <c r="AG27" i="1" s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</calcChain>
</file>

<file path=xl/sharedStrings.xml><?xml version="1.0" encoding="utf-8"?>
<sst xmlns="http://schemas.openxmlformats.org/spreadsheetml/2006/main" count="52" uniqueCount="26">
  <si>
    <t>Final Outputs</t>
  </si>
  <si>
    <t>Lookup Formula</t>
  </si>
  <si>
    <t>Calculated Input</t>
  </si>
  <si>
    <t>Input Value</t>
  </si>
  <si>
    <t>Cell Color Coding</t>
  </si>
  <si>
    <t>Energy Revenue/Annual Discharge ($/MWh)</t>
  </si>
  <si>
    <t>Round Trip Efficiency</t>
  </si>
  <si>
    <t>Annual Discharge (kWh)</t>
  </si>
  <si>
    <t>Parasitic Losses (kWh)</t>
  </si>
  <si>
    <t>Annual Charge (kWh)</t>
  </si>
  <si>
    <t>Net CONE</t>
  </si>
  <si>
    <t>After Tax Net Revenue</t>
  </si>
  <si>
    <t>Net Revenue</t>
  </si>
  <si>
    <t>Net Revenue ($/kW-Yr)</t>
  </si>
  <si>
    <t>Total Revenues ($)</t>
  </si>
  <si>
    <t>Spin Revenues ($)</t>
  </si>
  <si>
    <t>Regulation Up Reveues ($)</t>
  </si>
  <si>
    <t>Regulation Down Revenues ($)</t>
  </si>
  <si>
    <t>Net Energy Revenue ($)</t>
  </si>
  <si>
    <t>Revenues</t>
  </si>
  <si>
    <t>ELCC Adjusted Nominal Fixed Costs</t>
  </si>
  <si>
    <t>ELCC Adjustment</t>
  </si>
  <si>
    <t>Total Levelized Fixed Costs Nominal</t>
  </si>
  <si>
    <t>Total Levelized Fixed Costs ($2018)</t>
  </si>
  <si>
    <t>Capacity</t>
  </si>
  <si>
    <t>Fixed Costs ($2018)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</si>
</sst>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color rgb="FFFFFFFF"/>
      <name val="Calibri"/>
      <family val="2"/>
    </font>
    <font>
      <b/>
      <sz val="11"/>
      <name val="Calibri"/>
      <family val="2"/>
    </font>
    <font>
      <sz val="10"/>
      <color theme="1"/>
      <name val="Calibri"/>
      <family val="2"/>
      <scheme val="minor"/>
    </font>
    <font>
      <b/>
      <sz val="10"/>
      <color rgb="FFFFFFFF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00507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5070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8" fontId="0" fillId="0" borderId="0" xfId="0" applyNumberFormat="1"/>
    <xf numFmtId="8" fontId="3" fillId="0" borderId="0" xfId="0" applyNumberFormat="1" applyFont="1"/>
    <xf numFmtId="0" fontId="4" fillId="2" borderId="1" xfId="0" applyFont="1" applyFill="1" applyBorder="1"/>
    <xf numFmtId="0" fontId="4" fillId="3" borderId="2" xfId="0" applyFont="1" applyFill="1" applyBorder="1"/>
    <xf numFmtId="0" fontId="4" fillId="4" borderId="2" xfId="0" applyFont="1" applyFill="1" applyBorder="1"/>
    <xf numFmtId="0" fontId="4" fillId="5" borderId="3" xfId="0" applyFont="1" applyFill="1" applyBorder="1"/>
    <xf numFmtId="0" fontId="3" fillId="0" borderId="0" xfId="0" applyFont="1"/>
    <xf numFmtId="0" fontId="5" fillId="6" borderId="3" xfId="0" applyFont="1" applyFill="1" applyBorder="1" applyAlignment="1">
      <alignment horizontal="left" vertical="center"/>
    </xf>
    <xf numFmtId="164" fontId="3" fillId="4" borderId="0" xfId="0" applyNumberFormat="1" applyFont="1" applyFill="1"/>
    <xf numFmtId="164" fontId="6" fillId="4" borderId="0" xfId="0" applyNumberFormat="1" applyFont="1" applyFill="1"/>
    <xf numFmtId="0" fontId="2" fillId="0" borderId="0" xfId="0" applyFont="1" applyAlignment="1">
      <alignment horizontal="center"/>
    </xf>
    <xf numFmtId="9" fontId="3" fillId="4" borderId="0" xfId="2" applyFont="1" applyFill="1"/>
    <xf numFmtId="9" fontId="3" fillId="4" borderId="0" xfId="2" applyFont="1" applyFill="1" applyBorder="1"/>
    <xf numFmtId="0" fontId="7" fillId="0" borderId="0" xfId="0" applyFont="1"/>
    <xf numFmtId="165" fontId="3" fillId="0" borderId="0" xfId="1" applyNumberFormat="1" applyFont="1" applyBorder="1"/>
    <xf numFmtId="165" fontId="3" fillId="7" borderId="0" xfId="1" applyNumberFormat="1" applyFont="1" applyFill="1" applyBorder="1"/>
    <xf numFmtId="10" fontId="3" fillId="0" borderId="0" xfId="0" applyNumberFormat="1" applyFont="1"/>
    <xf numFmtId="10" fontId="0" fillId="0" borderId="0" xfId="0" applyNumberFormat="1"/>
    <xf numFmtId="164" fontId="6" fillId="8" borderId="0" xfId="0" applyNumberFormat="1" applyFont="1" applyFill="1"/>
    <xf numFmtId="0" fontId="2" fillId="0" borderId="0" xfId="0" applyFont="1"/>
    <xf numFmtId="164" fontId="3" fillId="4" borderId="4" xfId="0" applyNumberFormat="1" applyFont="1" applyFill="1" applyBorder="1"/>
    <xf numFmtId="0" fontId="0" fillId="0" borderId="4" xfId="0" applyBorder="1"/>
    <xf numFmtId="164" fontId="6" fillId="4" borderId="0" xfId="1" applyNumberFormat="1" applyFont="1" applyFill="1"/>
    <xf numFmtId="164" fontId="6" fillId="4" borderId="0" xfId="1" applyNumberFormat="1" applyFont="1" applyFill="1" applyBorder="1"/>
    <xf numFmtId="165" fontId="3" fillId="0" borderId="0" xfId="1" applyNumberFormat="1" applyFont="1"/>
    <xf numFmtId="165" fontId="3" fillId="0" borderId="0" xfId="1" applyNumberFormat="1" applyFont="1" applyFill="1" applyBorder="1"/>
    <xf numFmtId="0" fontId="8" fillId="9" borderId="0" xfId="0" applyFont="1" applyFill="1" applyAlignment="1">
      <alignment horizontal="left"/>
    </xf>
    <xf numFmtId="165" fontId="6" fillId="4" borderId="5" xfId="1" applyNumberFormat="1" applyFont="1" applyFill="1" applyBorder="1"/>
    <xf numFmtId="0" fontId="9" fillId="0" borderId="5" xfId="0" applyFont="1" applyBorder="1"/>
    <xf numFmtId="165" fontId="3" fillId="7" borderId="0" xfId="1" applyNumberFormat="1" applyFont="1" applyFill="1"/>
    <xf numFmtId="43" fontId="3" fillId="0" borderId="0" xfId="1" applyFont="1"/>
    <xf numFmtId="43" fontId="3" fillId="0" borderId="0" xfId="1" applyFont="1" applyFill="1" applyBorder="1"/>
    <xf numFmtId="164" fontId="3" fillId="0" borderId="0" xfId="0" applyNumberFormat="1" applyFont="1"/>
    <xf numFmtId="166" fontId="3" fillId="0" borderId="0" xfId="0" applyNumberFormat="1" applyFont="1"/>
    <xf numFmtId="9" fontId="3" fillId="3" borderId="0" xfId="0" applyNumberFormat="1" applyFont="1" applyFill="1"/>
    <xf numFmtId="164" fontId="3" fillId="3" borderId="0" xfId="0" applyNumberFormat="1" applyFont="1" applyFill="1"/>
    <xf numFmtId="164" fontId="3" fillId="3" borderId="6" xfId="0" applyNumberFormat="1" applyFont="1" applyFill="1" applyBorder="1"/>
    <xf numFmtId="0" fontId="0" fillId="0" borderId="6" xfId="0" applyBorder="1"/>
    <xf numFmtId="0" fontId="10" fillId="0" borderId="0" xfId="0" applyFont="1"/>
    <xf numFmtId="0" fontId="11" fillId="9" borderId="7" xfId="0" applyFont="1" applyFill="1" applyBorder="1" applyAlignment="1">
      <alignment horizontal="left"/>
    </xf>
    <xf numFmtId="0" fontId="11" fillId="9" borderId="0" xfId="0" applyFont="1" applyFill="1" applyAlignment="1">
      <alignment horizontal="lef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1%20ACC%20Net%20Cone%20v1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ffs01/rv%20team/Link%20Busta%20(DO%20NOT%20DELETE%20THIS%20FILE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:/USERS/EMosley/General%20Marketing/Bloomberg%20One%20Pag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Net CONE"/>
      <sheetName val="IRP Inputs"/>
      <sheetName val="Battery Costs"/>
      <sheetName val="Pro Forma"/>
      <sheetName val="References"/>
      <sheetName val="Change Log"/>
    </sheetNames>
    <sheetDataSet>
      <sheetData sheetId="0"/>
      <sheetData sheetId="1"/>
      <sheetData sheetId="2">
        <row r="5">
          <cell r="C5">
            <v>0.27983599999999997</v>
          </cell>
        </row>
      </sheetData>
      <sheetData sheetId="3">
        <row r="14">
          <cell r="F14">
            <v>1</v>
          </cell>
          <cell r="G14">
            <v>4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Link Busta (DO NOT DELETE THIS "/>
      <sheetName val="Traffic_Rev"/>
      <sheetName val="RTL-IP-Dep-FA"/>
      <sheetName val="IA - Summary"/>
      <sheetName val="Assumptions"/>
      <sheetName val="#REF"/>
      <sheetName val="IPRD"/>
      <sheetName val="Inventec"/>
      <sheetName val="Broadcom"/>
      <sheetName val="VARS"/>
      <sheetName val="7 Qtr (1Q00-3Q01)"/>
      <sheetName val="Cap-FA"/>
      <sheetName val="Assumptions and Inputs"/>
      <sheetName val="Summary"/>
      <sheetName val="Risk Data"/>
      <sheetName val="Bal Sht 9-30-01"/>
      <sheetName val="Do not use"/>
      <sheetName val="LOH0197"/>
      <sheetName val="CAPITAL"/>
      <sheetName val="CAPMIP"/>
      <sheetName val="Input1"/>
      <sheetName val="Input2"/>
      <sheetName val="EPG"/>
      <sheetName val="Music"/>
      <sheetName val="Shopping"/>
      <sheetName val="Weather"/>
      <sheetName val="Banking"/>
      <sheetName val="Cost to Customer"/>
      <sheetName val="2001"/>
      <sheetName val="Q3"/>
      <sheetName val="Q4"/>
      <sheetName val="Projections 2"/>
      <sheetName val="Inputs"/>
      <sheetName val="key_inputs"/>
      <sheetName val="Proj. Financials"/>
      <sheetName val="KeyMultInputs"/>
      <sheetName val="Attrition"/>
      <sheetName val="Iowa Curves"/>
      <sheetName val="Historical"/>
      <sheetName val="Mult-3yr"/>
      <sheetName val="WP_Hist ABC"/>
      <sheetName val="Exb II.1_Summary Taira"/>
      <sheetName val="Detail Schedules"/>
      <sheetName val="Forecast"/>
      <sheetName val="Jobs"/>
      <sheetName val="dom-salaries"/>
      <sheetName val="Trends &amp; Rates"/>
      <sheetName val="Deferred Maint - old"/>
      <sheetName val="Deferred Add"/>
      <sheetName val="Existing"/>
      <sheetName val="INPUT"/>
      <sheetName val="DCF"/>
      <sheetName val="Historical IS"/>
      <sheetName val="LCOE"/>
      <sheetName val="Scratch and Validation Rules"/>
      <sheetName val="MA SREC Prices"/>
      <sheetName val="Drop Down"/>
      <sheetName val="Topaz_Wind_LLC"/>
      <sheetName val="Update_Tracker"/>
      <sheetName val="Dash"/>
      <sheetName val="Main_Inputs"/>
      <sheetName val="CTB"/>
      <sheetName val="Post-Flip PAYG"/>
      <sheetName val="Topaz_Wind_LLC_Allocations"/>
      <sheetName val="Tax_Equity_Accounts"/>
      <sheetName val="Metrics"/>
      <sheetName val="XIRR_Flip_Tracker"/>
      <sheetName val="CD_EY Cost Seg_Tax"/>
      <sheetName val="CD_EY Cost Seg_Val"/>
      <sheetName val="HH1_EY Cost Seg_Tax"/>
      <sheetName val="HH1_EY Cost Seg_Val"/>
      <sheetName val="COD_Depr_Inputs"/>
      <sheetName val="2017_Tax_Depr"/>
      <sheetName val="CD_PTC Exp_1.5_87"/>
      <sheetName val="CD_PTC Exp_1.5_77"/>
      <sheetName val="HH1_PTC Exp_1.5_87"/>
      <sheetName val="HH1_PTC Exp_1.5_87a"/>
      <sheetName val="Hours In Period"/>
      <sheetName val="OM_Inputs"/>
      <sheetName val="CD_Pro_Forma"/>
      <sheetName val="HH1_Pro_Forma"/>
      <sheetName val="CD_Rev_Build"/>
      <sheetName val="HH1_Rev_Build"/>
      <sheetName val="Rev_Inputs"/>
      <sheetName val="Hedge &amp; TA"/>
      <sheetName val="Merchant_and_Rec_Pricing"/>
      <sheetName val="NEER_Accounting"/>
      <sheetName val="Defd_Contrib_Sched"/>
      <sheetName val="Schedule 4.3(k)"/>
      <sheetName val="12x24_Inputs"/>
      <sheetName val="SREC Curves"/>
      <sheetName val="Link_Busta_(DO_NOT_DELETE_THIS_"/>
      <sheetName val="IA_-_Summary"/>
      <sheetName val="7_Qtr_(1Q00-3Q01)"/>
      <sheetName val="Assumptions_and_Inputs"/>
      <sheetName val="Risk_Data"/>
      <sheetName val="Bal_Sht_9-30-01"/>
      <sheetName val="Do_not_use"/>
      <sheetName val="Cost_to_Customer"/>
      <sheetName val="Projections_2"/>
      <sheetName val="Historical_IS"/>
      <sheetName val="Detail_Schedules"/>
      <sheetName val="Trends_&amp;_Rates"/>
      <sheetName val="Deferred_Maint_-_old"/>
      <sheetName val="Deferred_Add"/>
      <sheetName val="Proj__Financials"/>
      <sheetName val="Iowa_Curves"/>
      <sheetName val="WP_Hist_ABC"/>
      <sheetName val="Exb_II_1_Summary_Taira"/>
      <sheetName val="Exh B-8"/>
      <sheetName val="Exh B-5"/>
      <sheetName val="Exh B-2"/>
      <sheetName val="Exh B-6"/>
      <sheetName val="Exh B-4"/>
      <sheetName val="Exh B-3"/>
      <sheetName val="Exh B-7"/>
      <sheetName val="Exh B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ne-Pager"/>
      <sheetName val="1st Bond"/>
      <sheetName val="2nd Bond"/>
      <sheetName val="3rd Bond"/>
      <sheetName val="Quote"/>
    </sheetNames>
    <sheetDataSet>
      <sheetData sheetId="0" refreshError="1">
        <row r="2">
          <cell r="A2" t="str">
            <v>One New Orchard Road, Armonk, NY 10504, United States</v>
          </cell>
          <cell r="G2" t="str">
            <v>N.A.</v>
          </cell>
          <cell r="I2" t="str">
            <v>914-499-1900</v>
          </cell>
        </row>
        <row r="3">
          <cell r="Q3" t="str">
            <v>One New Orchard Road</v>
          </cell>
        </row>
        <row r="5">
          <cell r="A5" t="str">
            <v>Description</v>
          </cell>
        </row>
        <row r="6">
          <cell r="A6" t="str">
            <v>International Business Machines Corporation (IBM) provides customer solutions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D1A85-E005-4E7A-83FE-716FDFE34BA8}">
  <sheetPr>
    <tabColor theme="3"/>
  </sheetPr>
  <dimension ref="B2:DL61"/>
  <sheetViews>
    <sheetView zoomScale="87" zoomScaleNormal="87" workbookViewId="0">
      <pane xSplit="2" ySplit="2" topLeftCell="O3" activePane="bottomRight" state="frozen"/>
      <selection activeCell="X32" sqref="X32"/>
      <selection pane="topRight" activeCell="X32" sqref="X32"/>
      <selection pane="bottomLeft" activeCell="X32" sqref="X32"/>
      <selection pane="bottomRight" activeCell="C4" sqref="C4:AG9"/>
    </sheetView>
  </sheetViews>
  <sheetFormatPr defaultColWidth="8.7109375" defaultRowHeight="15" x14ac:dyDescent="0.25"/>
  <cols>
    <col min="2" max="2" width="45.28515625" customWidth="1"/>
    <col min="3" max="3" width="14.28515625" customWidth="1"/>
    <col min="4" max="7" width="10.42578125" customWidth="1"/>
    <col min="8" max="8" width="11.5703125" customWidth="1"/>
    <col min="9" max="12" width="10.42578125" customWidth="1"/>
    <col min="13" max="13" width="11.5703125" bestFit="1" customWidth="1"/>
    <col min="14" max="17" width="10.42578125" customWidth="1"/>
    <col min="18" max="18" width="11.5703125" customWidth="1"/>
    <col min="19" max="22" width="10.42578125" customWidth="1"/>
    <col min="23" max="23" width="11.7109375" customWidth="1"/>
    <col min="24" max="27" width="11.5703125" customWidth="1"/>
    <col min="28" max="28" width="11.5703125" bestFit="1" customWidth="1"/>
    <col min="29" max="32" width="11.5703125" customWidth="1"/>
    <col min="33" max="33" width="11.5703125" bestFit="1" customWidth="1"/>
    <col min="35" max="35" width="9.28515625" customWidth="1"/>
  </cols>
  <sheetData>
    <row r="2" spans="2:116" x14ac:dyDescent="0.25">
      <c r="B2" s="27" t="s">
        <v>25</v>
      </c>
      <c r="C2" s="41">
        <v>2020</v>
      </c>
      <c r="D2" s="41">
        <v>2021</v>
      </c>
      <c r="E2" s="41">
        <v>2022</v>
      </c>
      <c r="F2" s="41">
        <v>2023</v>
      </c>
      <c r="G2" s="41">
        <v>2024</v>
      </c>
      <c r="H2" s="41">
        <v>2025</v>
      </c>
      <c r="I2" s="41">
        <v>2026</v>
      </c>
      <c r="J2" s="41">
        <v>2027</v>
      </c>
      <c r="K2" s="41">
        <v>2028</v>
      </c>
      <c r="L2" s="41">
        <v>2029</v>
      </c>
      <c r="M2" s="41">
        <v>2030</v>
      </c>
      <c r="N2" s="41">
        <v>2031</v>
      </c>
      <c r="O2" s="41">
        <v>2032</v>
      </c>
      <c r="P2" s="41">
        <v>2033</v>
      </c>
      <c r="Q2" s="41">
        <v>2034</v>
      </c>
      <c r="R2" s="41">
        <v>2035</v>
      </c>
      <c r="S2" s="41">
        <v>2036</v>
      </c>
      <c r="T2" s="41">
        <v>2037</v>
      </c>
      <c r="U2" s="41">
        <v>2038</v>
      </c>
      <c r="V2" s="41">
        <v>2039</v>
      </c>
      <c r="W2" s="41">
        <v>2040</v>
      </c>
      <c r="X2" s="41">
        <v>2041</v>
      </c>
      <c r="Y2" s="41">
        <v>2042</v>
      </c>
      <c r="Z2" s="41">
        <v>2043</v>
      </c>
      <c r="AA2" s="41">
        <v>2044</v>
      </c>
      <c r="AB2" s="41">
        <v>2045</v>
      </c>
      <c r="AC2" s="41">
        <v>2046</v>
      </c>
      <c r="AD2" s="41">
        <v>2047</v>
      </c>
      <c r="AE2" s="41">
        <v>2048</v>
      </c>
      <c r="AF2" s="41">
        <v>2049</v>
      </c>
      <c r="AG2" s="40">
        <v>2050</v>
      </c>
    </row>
    <row r="3" spans="2:116" x14ac:dyDescent="0.25"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4" spans="2:116" x14ac:dyDescent="0.25">
      <c r="B4" t="s">
        <v>24</v>
      </c>
      <c r="C4" s="36">
        <v>24.45</v>
      </c>
      <c r="D4" s="36">
        <v>22.28</v>
      </c>
      <c r="E4" s="36">
        <v>20.3</v>
      </c>
      <c r="F4" s="36">
        <v>18.46</v>
      </c>
      <c r="G4" s="36">
        <v>17.400000000000002</v>
      </c>
      <c r="H4" s="36">
        <v>16.71</v>
      </c>
      <c r="I4" s="36">
        <v>15.979999999999999</v>
      </c>
      <c r="J4" s="36">
        <v>15.33</v>
      </c>
      <c r="K4" s="36">
        <v>15.1</v>
      </c>
      <c r="L4" s="36">
        <v>14.780000000000001</v>
      </c>
      <c r="M4" s="36">
        <v>14.6</v>
      </c>
      <c r="N4" s="36">
        <v>14.36</v>
      </c>
      <c r="O4" s="36">
        <v>14.09</v>
      </c>
      <c r="P4" s="36">
        <v>13.89</v>
      </c>
      <c r="Q4" s="36">
        <v>13.67</v>
      </c>
      <c r="R4" s="36">
        <v>13.510000000000002</v>
      </c>
      <c r="S4" s="36">
        <v>13.32</v>
      </c>
      <c r="T4" s="36">
        <v>13.18</v>
      </c>
      <c r="U4" s="36">
        <v>13</v>
      </c>
      <c r="V4" s="36">
        <v>12.81</v>
      </c>
      <c r="W4" s="36">
        <v>12.66</v>
      </c>
      <c r="X4" s="36">
        <v>12.46</v>
      </c>
      <c r="Y4" s="36">
        <v>12.34</v>
      </c>
      <c r="Z4" s="36">
        <v>12.120000000000001</v>
      </c>
      <c r="AA4" s="36">
        <v>11.91</v>
      </c>
      <c r="AB4" s="36">
        <v>11.78</v>
      </c>
      <c r="AC4" s="36">
        <v>11.56</v>
      </c>
      <c r="AD4" s="36">
        <v>11.450000000000001</v>
      </c>
      <c r="AE4" s="36">
        <v>11.309999999999999</v>
      </c>
      <c r="AF4" s="36">
        <v>11.19</v>
      </c>
      <c r="AG4" s="36">
        <v>11.069999999999999</v>
      </c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</row>
    <row r="5" spans="2:116" x14ac:dyDescent="0.25">
      <c r="B5" s="38" t="str">
        <f>"Energy x " &amp; '[1]Battery Costs'!G14</f>
        <v>Energy x 4</v>
      </c>
      <c r="C5" s="37">
        <v>153.6</v>
      </c>
      <c r="D5" s="37">
        <v>141.16</v>
      </c>
      <c r="E5" s="37">
        <v>129.68</v>
      </c>
      <c r="F5" s="37">
        <v>119.92000000000002</v>
      </c>
      <c r="G5" s="37">
        <v>113.84</v>
      </c>
      <c r="H5" s="37">
        <v>109.44</v>
      </c>
      <c r="I5" s="37">
        <v>104.8</v>
      </c>
      <c r="J5" s="37">
        <v>100.6</v>
      </c>
      <c r="K5" s="37">
        <v>99.28</v>
      </c>
      <c r="L5" s="37">
        <v>97.36</v>
      </c>
      <c r="M5" s="37">
        <v>96.199999999999989</v>
      </c>
      <c r="N5" s="37">
        <v>94.72</v>
      </c>
      <c r="O5" s="37">
        <v>93.039999999999992</v>
      </c>
      <c r="P5" s="37">
        <v>91.84</v>
      </c>
      <c r="Q5" s="37">
        <v>90.360000000000014</v>
      </c>
      <c r="R5" s="37">
        <v>89.28</v>
      </c>
      <c r="S5" s="37">
        <v>88.039999999999992</v>
      </c>
      <c r="T5" s="37">
        <v>87.08</v>
      </c>
      <c r="U5" s="37">
        <v>85.8</v>
      </c>
      <c r="V5" s="37">
        <v>84.56</v>
      </c>
      <c r="W5" s="37">
        <v>83.52</v>
      </c>
      <c r="X5" s="37">
        <v>82.16</v>
      </c>
      <c r="Y5" s="37">
        <v>81.319999999999993</v>
      </c>
      <c r="Z5" s="37">
        <v>79.88</v>
      </c>
      <c r="AA5" s="37">
        <v>78.52000000000001</v>
      </c>
      <c r="AB5" s="37">
        <v>77.599999999999994</v>
      </c>
      <c r="AC5" s="37">
        <v>76.16</v>
      </c>
      <c r="AD5" s="37">
        <v>75.36</v>
      </c>
      <c r="AE5" s="37">
        <v>74.56</v>
      </c>
      <c r="AF5" s="37">
        <v>73.72</v>
      </c>
      <c r="AG5" s="37">
        <v>72.959999999999994</v>
      </c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</row>
    <row r="6" spans="2:116" x14ac:dyDescent="0.25">
      <c r="B6" t="s">
        <v>23</v>
      </c>
      <c r="C6" s="36">
        <v>178.04999999999998</v>
      </c>
      <c r="D6" s="36">
        <v>163.44</v>
      </c>
      <c r="E6" s="36">
        <v>149.98000000000002</v>
      </c>
      <c r="F6" s="36">
        <v>138.38000000000002</v>
      </c>
      <c r="G6" s="36">
        <v>131.24</v>
      </c>
      <c r="H6" s="36">
        <v>126.15</v>
      </c>
      <c r="I6" s="36">
        <v>120.78</v>
      </c>
      <c r="J6" s="36">
        <v>115.92999999999999</v>
      </c>
      <c r="K6" s="36">
        <v>114.38</v>
      </c>
      <c r="L6" s="36">
        <v>112.14</v>
      </c>
      <c r="M6" s="36">
        <v>110.79999999999998</v>
      </c>
      <c r="N6" s="36">
        <v>109.08</v>
      </c>
      <c r="O6" s="36">
        <v>107.13</v>
      </c>
      <c r="P6" s="36">
        <v>105.73</v>
      </c>
      <c r="Q6" s="36">
        <v>104.03000000000002</v>
      </c>
      <c r="R6" s="36">
        <v>102.79</v>
      </c>
      <c r="S6" s="36">
        <v>101.35999999999999</v>
      </c>
      <c r="T6" s="36">
        <v>100.25999999999999</v>
      </c>
      <c r="U6" s="36">
        <v>98.8</v>
      </c>
      <c r="V6" s="36">
        <v>97.37</v>
      </c>
      <c r="W6" s="36">
        <v>96.179999999999993</v>
      </c>
      <c r="X6" s="36">
        <v>94.62</v>
      </c>
      <c r="Y6" s="36">
        <v>93.66</v>
      </c>
      <c r="Z6" s="36">
        <v>92</v>
      </c>
      <c r="AA6" s="36">
        <v>90.43</v>
      </c>
      <c r="AB6" s="36">
        <v>89.38</v>
      </c>
      <c r="AC6" s="36">
        <v>87.72</v>
      </c>
      <c r="AD6" s="36">
        <v>86.81</v>
      </c>
      <c r="AE6" s="36">
        <v>85.87</v>
      </c>
      <c r="AF6" s="36">
        <v>84.91</v>
      </c>
      <c r="AG6" s="36">
        <v>84.029999999999987</v>
      </c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</row>
    <row r="7" spans="2:116" x14ac:dyDescent="0.25">
      <c r="B7" t="s">
        <v>22</v>
      </c>
      <c r="C7" s="36">
        <v>185.97037619999998</v>
      </c>
      <c r="D7" s="36">
        <v>174.46609518912001</v>
      </c>
      <c r="E7" s="36">
        <v>163.62020500187489</v>
      </c>
      <c r="F7" s="36">
        <v>154.28645669728601</v>
      </c>
      <c r="G7" s="36">
        <v>149.54489649981755</v>
      </c>
      <c r="H7" s="36">
        <v>146.90735023398301</v>
      </c>
      <c r="I7" s="36">
        <v>143.74812600878477</v>
      </c>
      <c r="J7" s="36">
        <v>141.01129403592302</v>
      </c>
      <c r="K7" s="36">
        <v>142.18672467600371</v>
      </c>
      <c r="L7" s="36">
        <v>142.46900970345106</v>
      </c>
      <c r="M7" s="36">
        <v>143.86346293200918</v>
      </c>
      <c r="N7" s="36">
        <v>144.74606787391048</v>
      </c>
      <c r="O7" s="36">
        <v>145.28595956051825</v>
      </c>
      <c r="P7" s="36">
        <v>146.54184974730643</v>
      </c>
      <c r="Q7" s="36">
        <v>147.35773289562999</v>
      </c>
      <c r="R7" s="36">
        <v>148.80451018319067</v>
      </c>
      <c r="S7" s="36">
        <v>149.96251878116456</v>
      </c>
      <c r="T7" s="36">
        <v>151.5984358714044</v>
      </c>
      <c r="U7" s="36">
        <v>152.67743690708997</v>
      </c>
      <c r="V7" s="36">
        <v>153.77791980100713</v>
      </c>
      <c r="W7" s="36">
        <v>155.24030249196881</v>
      </c>
      <c r="X7" s="36">
        <v>156.08226081378118</v>
      </c>
      <c r="Y7" s="36">
        <v>157.89764497855376</v>
      </c>
      <c r="Z7" s="36">
        <v>158.51129800836577</v>
      </c>
      <c r="AA7" s="36">
        <v>159.23400615035047</v>
      </c>
      <c r="AB7" s="36">
        <v>160.84758210828403</v>
      </c>
      <c r="AC7" s="36">
        <v>161.33318416194371</v>
      </c>
      <c r="AD7" s="36">
        <v>163.17203669487571</v>
      </c>
      <c r="AE7" s="36">
        <v>164.95608354326384</v>
      </c>
      <c r="AF7" s="36">
        <v>166.7003879916038</v>
      </c>
      <c r="AG7" s="36">
        <v>168.60211921091772</v>
      </c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</row>
    <row r="8" spans="2:116" x14ac:dyDescent="0.25">
      <c r="B8" t="s">
        <v>21</v>
      </c>
      <c r="C8" s="35">
        <v>1</v>
      </c>
      <c r="D8" s="35">
        <v>0.9938386552043813</v>
      </c>
      <c r="E8" s="35">
        <v>0.98767731040876261</v>
      </c>
      <c r="F8" s="35">
        <v>0.94568534042602392</v>
      </c>
      <c r="G8" s="35">
        <v>0.90369337044328513</v>
      </c>
      <c r="H8" s="35">
        <v>0.90163312250008643</v>
      </c>
      <c r="I8" s="35">
        <v>0.89957287455688784</v>
      </c>
      <c r="J8" s="35">
        <v>0.89959365443179196</v>
      </c>
      <c r="K8" s="35">
        <v>0.89961443430669619</v>
      </c>
      <c r="L8" s="35">
        <v>0.90025802376360264</v>
      </c>
      <c r="M8" s="35">
        <v>0.9009016132205091</v>
      </c>
      <c r="N8" s="35">
        <v>0.90042998343774028</v>
      </c>
      <c r="O8" s="35">
        <v>0.89995835365497157</v>
      </c>
      <c r="P8" s="35">
        <v>0.8816388173024583</v>
      </c>
      <c r="Q8" s="35">
        <v>0.86331928094994503</v>
      </c>
      <c r="R8" s="35">
        <v>0.84499974459743177</v>
      </c>
      <c r="S8" s="35">
        <v>0.83932281072843717</v>
      </c>
      <c r="T8" s="35">
        <v>0.83364587685944258</v>
      </c>
      <c r="U8" s="35">
        <v>0.82796894299044799</v>
      </c>
      <c r="V8" s="35">
        <v>0.82229200912145339</v>
      </c>
      <c r="W8" s="35">
        <v>0.81661507525245902</v>
      </c>
      <c r="X8" s="35">
        <v>0.79526569116320245</v>
      </c>
      <c r="Y8" s="35">
        <v>0.77391630707394587</v>
      </c>
      <c r="Z8" s="35">
        <v>0.7525669229846893</v>
      </c>
      <c r="AA8" s="35">
        <v>0.73121753889543273</v>
      </c>
      <c r="AB8" s="35">
        <v>0.70986815480617615</v>
      </c>
      <c r="AC8" s="35">
        <v>0.68851877071691803</v>
      </c>
      <c r="AD8" s="35">
        <v>0.66716938662766267</v>
      </c>
      <c r="AE8" s="35">
        <v>0.64582000253840732</v>
      </c>
      <c r="AF8" s="35">
        <v>0.62447061844915197</v>
      </c>
      <c r="AG8" s="35">
        <v>0.60312123435989662</v>
      </c>
      <c r="AH8" s="7"/>
      <c r="AI8" s="34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</row>
    <row r="9" spans="2:116" x14ac:dyDescent="0.25">
      <c r="B9" s="20" t="s">
        <v>20</v>
      </c>
      <c r="C9" s="19">
        <v>185.97037619999998</v>
      </c>
      <c r="D9" s="19">
        <v>175.54770512849629</v>
      </c>
      <c r="E9" s="19">
        <v>165.66160149427611</v>
      </c>
      <c r="F9" s="19">
        <v>163.14777241633158</v>
      </c>
      <c r="G9" s="19">
        <v>165.48190059916217</v>
      </c>
      <c r="H9" s="19">
        <v>162.93473095424014</v>
      </c>
      <c r="I9" s="19">
        <v>159.79597659566193</v>
      </c>
      <c r="J9" s="19">
        <v>156.74998744293012</v>
      </c>
      <c r="K9" s="19">
        <v>158.05296052812051</v>
      </c>
      <c r="L9" s="19">
        <v>158.2535294801902</v>
      </c>
      <c r="M9" s="19">
        <v>159.68831759300718</v>
      </c>
      <c r="N9" s="19">
        <v>160.75216345116172</v>
      </c>
      <c r="O9" s="19">
        <v>161.43631421440017</v>
      </c>
      <c r="P9" s="19">
        <v>166.21528779288451</v>
      </c>
      <c r="Q9" s="19">
        <v>170.68741095818726</v>
      </c>
      <c r="R9" s="19">
        <v>176.10006527763267</v>
      </c>
      <c r="S9" s="19">
        <v>178.67084852729556</v>
      </c>
      <c r="T9" s="19">
        <v>181.84991982748662</v>
      </c>
      <c r="U9" s="19">
        <v>184.39995630228773</v>
      </c>
      <c r="V9" s="19">
        <v>187.01132699234824</v>
      </c>
      <c r="W9" s="19">
        <v>190.10217567190489</v>
      </c>
      <c r="X9" s="19">
        <v>196.26429575439883</v>
      </c>
      <c r="Y9" s="19">
        <v>204.02418651125154</v>
      </c>
      <c r="Z9" s="19">
        <v>210.62751121150541</v>
      </c>
      <c r="AA9" s="19">
        <v>217.76557273350855</v>
      </c>
      <c r="AB9" s="19">
        <v>226.5879671024293</v>
      </c>
      <c r="AC9" s="19">
        <v>234.31922414251108</v>
      </c>
      <c r="AD9" s="19">
        <v>244.57362697599254</v>
      </c>
      <c r="AE9" s="19">
        <v>255.42114349958339</v>
      </c>
      <c r="AF9" s="19">
        <v>266.94672746269089</v>
      </c>
      <c r="AG9" s="19">
        <v>279.54930054793738</v>
      </c>
      <c r="AH9" s="7"/>
      <c r="AI9" s="33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</row>
    <row r="10" spans="2:116" x14ac:dyDescent="0.25"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</row>
    <row r="11" spans="2:116" x14ac:dyDescent="0.25">
      <c r="B11" s="27" t="s">
        <v>19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32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</row>
    <row r="12" spans="2:116" x14ac:dyDescent="0.25">
      <c r="B12" s="14" t="s">
        <v>18</v>
      </c>
      <c r="C12" s="30">
        <v>46485.7448</v>
      </c>
      <c r="D12" s="30">
        <v>86245.53</v>
      </c>
      <c r="E12" s="30">
        <v>75831.774699999994</v>
      </c>
      <c r="F12" s="30">
        <v>77187.694399999993</v>
      </c>
      <c r="G12" s="30">
        <v>81043.252999999997</v>
      </c>
      <c r="H12" s="30">
        <v>95607.202999999994</v>
      </c>
      <c r="I12" s="30">
        <v>105576.54240000001</v>
      </c>
      <c r="J12" s="30">
        <v>118730.6202</v>
      </c>
      <c r="K12" s="30">
        <v>124809.83130000001</v>
      </c>
      <c r="L12" s="30">
        <v>133045.10889999999</v>
      </c>
      <c r="M12" s="30">
        <v>142449.50589999999</v>
      </c>
      <c r="N12" s="30">
        <v>147670.29560000001</v>
      </c>
      <c r="O12" s="30">
        <v>153216.6072</v>
      </c>
      <c r="P12" s="30">
        <v>159057.1145</v>
      </c>
      <c r="Q12" s="30">
        <v>165259.69089999999</v>
      </c>
      <c r="R12" s="30">
        <v>171758.6537</v>
      </c>
      <c r="S12" s="30">
        <v>178482.8174</v>
      </c>
      <c r="T12" s="30">
        <v>185508.38449999999</v>
      </c>
      <c r="U12" s="30">
        <v>192835.53289999999</v>
      </c>
      <c r="V12" s="30">
        <v>200412.5031</v>
      </c>
      <c r="W12" s="30">
        <v>208433.9993</v>
      </c>
      <c r="X12" s="30">
        <v>216863.60680000001</v>
      </c>
      <c r="Y12" s="30">
        <v>225695.2708</v>
      </c>
      <c r="Z12" s="30">
        <v>234898.86610000001</v>
      </c>
      <c r="AA12" s="30">
        <v>244596.48699999999</v>
      </c>
      <c r="AB12" s="30">
        <v>254753.3909</v>
      </c>
      <c r="AC12" s="30">
        <v>265300.91960000002</v>
      </c>
      <c r="AD12" s="30">
        <v>276482.68329999998</v>
      </c>
      <c r="AE12" s="30">
        <v>288182.18839999998</v>
      </c>
      <c r="AF12" s="30">
        <v>300386.83590000001</v>
      </c>
      <c r="AG12" s="30">
        <v>313070.13540000003</v>
      </c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</row>
    <row r="13" spans="2:116" x14ac:dyDescent="0.25">
      <c r="B13" s="14" t="s">
        <v>17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0</v>
      </c>
      <c r="AA13" s="30">
        <v>0</v>
      </c>
      <c r="AB13" s="30">
        <v>0</v>
      </c>
      <c r="AC13" s="30">
        <v>0</v>
      </c>
      <c r="AD13" s="30">
        <v>0</v>
      </c>
      <c r="AE13" s="30">
        <v>0</v>
      </c>
      <c r="AF13" s="30">
        <v>0</v>
      </c>
      <c r="AG13" s="30">
        <v>0</v>
      </c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</row>
    <row r="14" spans="2:116" x14ac:dyDescent="0.25">
      <c r="B14" s="14" t="s">
        <v>16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0">
        <v>0</v>
      </c>
      <c r="AA14" s="30">
        <v>0</v>
      </c>
      <c r="AB14" s="30">
        <v>0</v>
      </c>
      <c r="AC14" s="30">
        <v>0</v>
      </c>
      <c r="AD14" s="30">
        <v>0</v>
      </c>
      <c r="AE14" s="30">
        <v>0</v>
      </c>
      <c r="AF14" s="30">
        <v>0</v>
      </c>
      <c r="AG14" s="30">
        <v>0</v>
      </c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</row>
    <row r="15" spans="2:116" s="7" customFormat="1" x14ac:dyDescent="0.25">
      <c r="B15" s="14" t="s">
        <v>15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30">
        <v>0</v>
      </c>
    </row>
    <row r="16" spans="2:116" x14ac:dyDescent="0.25">
      <c r="B16" s="29" t="s">
        <v>14</v>
      </c>
      <c r="C16" s="28">
        <f>SUM(C12:C15)</f>
        <v>46485.7448</v>
      </c>
      <c r="D16" s="28">
        <f>SUM(D12:D15)</f>
        <v>86245.53</v>
      </c>
      <c r="E16" s="28">
        <f>SUM(E12:E15)</f>
        <v>75831.774699999994</v>
      </c>
      <c r="F16" s="28">
        <f>SUM(F12:F15)</f>
        <v>77187.694399999993</v>
      </c>
      <c r="G16" s="28">
        <f>SUM(G12:G15)</f>
        <v>81043.252999999997</v>
      </c>
      <c r="H16" s="28">
        <f>SUM(H12:H15)</f>
        <v>95607.202999999994</v>
      </c>
      <c r="I16" s="28">
        <f>SUM(I12:I15)</f>
        <v>105576.54240000001</v>
      </c>
      <c r="J16" s="28">
        <f>SUM(J12:J15)</f>
        <v>118730.6202</v>
      </c>
      <c r="K16" s="28">
        <f>SUM(K12:K15)</f>
        <v>124809.83130000001</v>
      </c>
      <c r="L16" s="28">
        <f>SUM(L12:L15)</f>
        <v>133045.10889999999</v>
      </c>
      <c r="M16" s="28">
        <f>SUM(M12:M15)</f>
        <v>142449.50589999999</v>
      </c>
      <c r="N16" s="28">
        <f>SUM(N12:N15)</f>
        <v>147670.29560000001</v>
      </c>
      <c r="O16" s="28">
        <f>SUM(O12:O15)</f>
        <v>153216.6072</v>
      </c>
      <c r="P16" s="28">
        <f>SUM(P12:P15)</f>
        <v>159057.1145</v>
      </c>
      <c r="Q16" s="28">
        <f>SUM(Q12:Q15)</f>
        <v>165259.69089999999</v>
      </c>
      <c r="R16" s="28">
        <f>SUM(R12:R15)</f>
        <v>171758.6537</v>
      </c>
      <c r="S16" s="28">
        <f>SUM(S12:S15)</f>
        <v>178482.8174</v>
      </c>
      <c r="T16" s="28">
        <f>SUM(T12:T15)</f>
        <v>185508.38449999999</v>
      </c>
      <c r="U16" s="28">
        <f>SUM(U12:U15)</f>
        <v>192835.53289999999</v>
      </c>
      <c r="V16" s="28">
        <f>SUM(V12:V15)</f>
        <v>200412.5031</v>
      </c>
      <c r="W16" s="28">
        <f>SUM(W12:W15)</f>
        <v>208433.9993</v>
      </c>
      <c r="X16" s="28">
        <f>SUM(X12:X15)</f>
        <v>216863.60680000001</v>
      </c>
      <c r="Y16" s="28">
        <f>SUM(Y12:Y15)</f>
        <v>225695.2708</v>
      </c>
      <c r="Z16" s="28">
        <f>SUM(Z12:Z15)</f>
        <v>234898.86610000001</v>
      </c>
      <c r="AA16" s="28">
        <f>SUM(AA12:AA15)</f>
        <v>244596.48699999999</v>
      </c>
      <c r="AB16" s="28">
        <f>SUM(AB12:AB15)</f>
        <v>254753.3909</v>
      </c>
      <c r="AC16" s="28">
        <f>SUM(AC12:AC15)</f>
        <v>265300.91960000002</v>
      </c>
      <c r="AD16" s="28">
        <f>SUM(AD12:AD15)</f>
        <v>276482.68329999998</v>
      </c>
      <c r="AE16" s="28">
        <f>SUM(AE12:AE15)</f>
        <v>288182.18839999998</v>
      </c>
      <c r="AF16" s="28">
        <f>SUM(AF12:AF15)</f>
        <v>300386.83590000001</v>
      </c>
      <c r="AG16" s="28">
        <f>SUM(AG12:AG15)</f>
        <v>313070.13540000003</v>
      </c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</row>
    <row r="17" spans="2:116" x14ac:dyDescent="0.25">
      <c r="B17" s="14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5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</row>
    <row r="18" spans="2:116" x14ac:dyDescent="0.25">
      <c r="B18" s="27" t="s">
        <v>13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5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</row>
    <row r="19" spans="2:116" x14ac:dyDescent="0.25">
      <c r="B19" s="14" t="s">
        <v>12</v>
      </c>
      <c r="C19" s="24">
        <f>C16/('[1]Battery Costs'!$F$14*1000)</f>
        <v>46.485744799999999</v>
      </c>
      <c r="D19" s="24">
        <f>D16/('[1]Battery Costs'!$F$14*1000)</f>
        <v>86.245530000000002</v>
      </c>
      <c r="E19" s="24">
        <f>E16/('[1]Battery Costs'!$F$14*1000)</f>
        <v>75.831774699999997</v>
      </c>
      <c r="F19" s="24">
        <f>F16/('[1]Battery Costs'!$F$14*1000)</f>
        <v>77.187694399999998</v>
      </c>
      <c r="G19" s="24">
        <f>G16/('[1]Battery Costs'!$F$14*1000)</f>
        <v>81.043252999999993</v>
      </c>
      <c r="H19" s="24">
        <f>H16/('[1]Battery Costs'!$F$14*1000)</f>
        <v>95.607202999999998</v>
      </c>
      <c r="I19" s="24">
        <f>I16/('[1]Battery Costs'!$F$14*1000)</f>
        <v>105.57654240000001</v>
      </c>
      <c r="J19" s="24">
        <f>J16/('[1]Battery Costs'!$F$14*1000)</f>
        <v>118.7306202</v>
      </c>
      <c r="K19" s="24">
        <f>K16/('[1]Battery Costs'!$F$14*1000)</f>
        <v>124.8098313</v>
      </c>
      <c r="L19" s="24">
        <f>L16/('[1]Battery Costs'!$F$14*1000)</f>
        <v>133.0451089</v>
      </c>
      <c r="M19" s="24">
        <f>M16/('[1]Battery Costs'!$F$14*1000)</f>
        <v>142.44950589999999</v>
      </c>
      <c r="N19" s="24">
        <f>N16/('[1]Battery Costs'!$F$14*1000)</f>
        <v>147.6702956</v>
      </c>
      <c r="O19" s="24">
        <f>O16/('[1]Battery Costs'!$F$14*1000)</f>
        <v>153.2166072</v>
      </c>
      <c r="P19" s="24">
        <f>P16/('[1]Battery Costs'!$F$14*1000)</f>
        <v>159.05711449999998</v>
      </c>
      <c r="Q19" s="24">
        <f>Q16/('[1]Battery Costs'!$F$14*1000)</f>
        <v>165.25969089999998</v>
      </c>
      <c r="R19" s="24">
        <f>R16/('[1]Battery Costs'!$F$14*1000)</f>
        <v>171.7586537</v>
      </c>
      <c r="S19" s="24">
        <f>S16/('[1]Battery Costs'!$F$14*1000)</f>
        <v>178.48281739999999</v>
      </c>
      <c r="T19" s="24">
        <f>T16/('[1]Battery Costs'!$F$14*1000)</f>
        <v>185.50838449999998</v>
      </c>
      <c r="U19" s="24">
        <f>U16/('[1]Battery Costs'!$F$14*1000)</f>
        <v>192.8355329</v>
      </c>
      <c r="V19" s="24">
        <f>V16/('[1]Battery Costs'!$F$14*1000)</f>
        <v>200.41250310000001</v>
      </c>
      <c r="W19" s="23">
        <f>W16/('[1]Battery Costs'!$F$14*1000)</f>
        <v>208.43399929999998</v>
      </c>
      <c r="X19" s="23">
        <f>X16/('[1]Battery Costs'!$F$14*1000)</f>
        <v>216.86360680000001</v>
      </c>
      <c r="Y19" s="23">
        <f>Y16/('[1]Battery Costs'!$F$14*1000)</f>
        <v>225.6952708</v>
      </c>
      <c r="Z19" s="23">
        <f>Z16/('[1]Battery Costs'!$F$14*1000)</f>
        <v>234.89886610000002</v>
      </c>
      <c r="AA19" s="23">
        <f>AA16/('[1]Battery Costs'!$F$14*1000)</f>
        <v>244.596487</v>
      </c>
      <c r="AB19" s="23">
        <f>AB16/('[1]Battery Costs'!$F$14*1000)</f>
        <v>254.7533909</v>
      </c>
      <c r="AC19" s="23">
        <f>AC16/('[1]Battery Costs'!$F$14*1000)</f>
        <v>265.30091960000004</v>
      </c>
      <c r="AD19" s="23">
        <f>AD16/('[1]Battery Costs'!$F$14*1000)</f>
        <v>276.48268329999996</v>
      </c>
      <c r="AE19" s="23">
        <f>AE16/('[1]Battery Costs'!$F$14*1000)</f>
        <v>288.18218839999997</v>
      </c>
      <c r="AF19" s="23">
        <f>AF16/('[1]Battery Costs'!$F$14*1000)</f>
        <v>300.38683589999999</v>
      </c>
      <c r="AG19" s="23">
        <f>AG16/('[1]Battery Costs'!$F$14*1000)</f>
        <v>313.07013540000003</v>
      </c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</row>
    <row r="20" spans="2:116" ht="15.75" thickBot="1" x14ac:dyDescent="0.3">
      <c r="B20" s="22" t="s">
        <v>11</v>
      </c>
      <c r="C20" s="21">
        <f>C19*(1-'[1]IRP Inputs'!$C$5)</f>
        <v>33.477359918147201</v>
      </c>
      <c r="D20" s="21">
        <f>D19*(1-'[1]IRP Inputs'!$C$5)</f>
        <v>62.110925866920006</v>
      </c>
      <c r="E20" s="21">
        <f>E19*(1-'[1]IRP Inputs'!$C$5)</f>
        <v>54.611314195050802</v>
      </c>
      <c r="F20" s="21">
        <f>F19*(1-'[1]IRP Inputs'!$C$5)</f>
        <v>55.5877987498816</v>
      </c>
      <c r="G20" s="21">
        <f>G19*(1-'[1]IRP Inputs'!$C$5)</f>
        <v>58.364433253491995</v>
      </c>
      <c r="H20" s="21">
        <f>H19*(1-'[1]IRP Inputs'!$C$5)</f>
        <v>68.852865741292007</v>
      </c>
      <c r="I20" s="21">
        <f>I19*(1-'[1]IRP Inputs'!$C$5)</f>
        <v>76.032425080953615</v>
      </c>
      <c r="J20" s="21">
        <f>J19*(1-'[1]IRP Inputs'!$C$5)</f>
        <v>85.505518365712803</v>
      </c>
      <c r="K20" s="21">
        <f>K19*(1-'[1]IRP Inputs'!$C$5)</f>
        <v>89.883547348333209</v>
      </c>
      <c r="L20" s="21">
        <f>L19*(1-'[1]IRP Inputs'!$C$5)</f>
        <v>95.81429780585961</v>
      </c>
      <c r="M20" s="21">
        <f>M19*(1-'[1]IRP Inputs'!$C$5)</f>
        <v>102.5870059669676</v>
      </c>
      <c r="N20" s="21">
        <f>N19*(1-'[1]IRP Inputs'!$C$5)</f>
        <v>106.34683076047841</v>
      </c>
      <c r="O20" s="21">
        <f>O19*(1-'[1]IRP Inputs'!$C$5)</f>
        <v>110.34108470758081</v>
      </c>
      <c r="P20" s="21">
        <f>P19*(1-'[1]IRP Inputs'!$C$5)</f>
        <v>114.54720780677799</v>
      </c>
      <c r="Q20" s="21">
        <f>Q19*(1-'[1]IRP Inputs'!$C$5)</f>
        <v>119.01408003730759</v>
      </c>
      <c r="R20" s="21">
        <f>R19*(1-'[1]IRP Inputs'!$C$5)</f>
        <v>123.6943990832068</v>
      </c>
      <c r="S20" s="21">
        <f>S19*(1-'[1]IRP Inputs'!$C$5)</f>
        <v>128.5368997100536</v>
      </c>
      <c r="T20" s="21">
        <f>T19*(1-'[1]IRP Inputs'!$C$5)</f>
        <v>133.59646021505799</v>
      </c>
      <c r="U20" s="21">
        <f>U19*(1-'[1]IRP Inputs'!$C$5)</f>
        <v>138.87320871539561</v>
      </c>
      <c r="V20" s="21">
        <f>V19*(1-'[1]IRP Inputs'!$C$5)</f>
        <v>144.3298698825084</v>
      </c>
      <c r="W20" s="21">
        <f>W19*(1-'[1]IRP Inputs'!$C$5)</f>
        <v>150.1066626718852</v>
      </c>
      <c r="X20" s="21">
        <f>X19*(1-'[1]IRP Inputs'!$C$5)</f>
        <v>156.17736252751521</v>
      </c>
      <c r="Y20" s="21">
        <f>Y19*(1-'[1]IRP Inputs'!$C$5)</f>
        <v>162.53760900041121</v>
      </c>
      <c r="Z20" s="21">
        <f>Z19*(1-'[1]IRP Inputs'!$C$5)</f>
        <v>169.16570700604044</v>
      </c>
      <c r="AA20" s="21">
        <f>AA19*(1-'[1]IRP Inputs'!$C$5)</f>
        <v>176.149584463868</v>
      </c>
      <c r="AB20" s="21">
        <f>AB19*(1-'[1]IRP Inputs'!$C$5)</f>
        <v>183.4642210041076</v>
      </c>
      <c r="AC20" s="21">
        <f>AC19*(1-'[1]IRP Inputs'!$C$5)</f>
        <v>191.06017146281445</v>
      </c>
      <c r="AD20" s="21">
        <f>AD19*(1-'[1]IRP Inputs'!$C$5)</f>
        <v>199.11287513606118</v>
      </c>
      <c r="AE20" s="21">
        <f>AE19*(1-'[1]IRP Inputs'!$C$5)</f>
        <v>207.53843752689758</v>
      </c>
      <c r="AF20" s="21">
        <f>AF19*(1-'[1]IRP Inputs'!$C$5)</f>
        <v>216.32778528908761</v>
      </c>
      <c r="AG20" s="21">
        <f>AG19*(1-'[1]IRP Inputs'!$C$5)</f>
        <v>225.46184099020562</v>
      </c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</row>
    <row r="21" spans="2:116" ht="15.75" thickTop="1" x14ac:dyDescent="0.25">
      <c r="B21" s="20" t="s">
        <v>10</v>
      </c>
      <c r="C21" s="19">
        <f>MAX(C9-C20,0)</f>
        <v>152.49301628185276</v>
      </c>
      <c r="D21" s="19">
        <f>MAX(D9-D20,0)</f>
        <v>113.43677926157628</v>
      </c>
      <c r="E21" s="19">
        <f>MAX(E9-E20,0)</f>
        <v>111.05028729922532</v>
      </c>
      <c r="F21" s="19">
        <f>MAX(F9-F20,0)</f>
        <v>107.55997366644998</v>
      </c>
      <c r="G21" s="19">
        <f>MAX(G9-G20,0)</f>
        <v>107.11746734567018</v>
      </c>
      <c r="H21" s="19">
        <f>MAX(H9-H20,0)</f>
        <v>94.081865212948131</v>
      </c>
      <c r="I21" s="19">
        <f>MAX(I9-I20,0)</f>
        <v>83.763551514708311</v>
      </c>
      <c r="J21" s="19">
        <f>MAX(J9-J20,0)</f>
        <v>71.244469077217317</v>
      </c>
      <c r="K21" s="19">
        <f>MAX(K9-K20,0)</f>
        <v>68.169413179787298</v>
      </c>
      <c r="L21" s="19">
        <f>MAX(L9-L20,0)</f>
        <v>62.439231674330586</v>
      </c>
      <c r="M21" s="19">
        <f>MAX(M9-M20,0)</f>
        <v>57.101311626039589</v>
      </c>
      <c r="N21" s="19">
        <f>MAX(N9-N20,0)</f>
        <v>54.405332690683309</v>
      </c>
      <c r="O21" s="19">
        <f>MAX(O9-O20,0)</f>
        <v>51.095229506819365</v>
      </c>
      <c r="P21" s="19">
        <f>MAX(P9-P20,0)</f>
        <v>51.66807998610652</v>
      </c>
      <c r="Q21" s="19">
        <f>MAX(Q9-Q20,0)</f>
        <v>51.673330920879664</v>
      </c>
      <c r="R21" s="19">
        <f>MAX(R9-R20,0)</f>
        <v>52.405666194425862</v>
      </c>
      <c r="S21" s="19">
        <f>MAX(S9-S20,0)</f>
        <v>50.133948817241958</v>
      </c>
      <c r="T21" s="19">
        <f>MAX(T9-T20,0)</f>
        <v>48.253459612428628</v>
      </c>
      <c r="U21" s="19">
        <f>MAX(U9-U20,0)</f>
        <v>45.526747586892128</v>
      </c>
      <c r="V21" s="19">
        <f>MAX(V9-V20,0)</f>
        <v>42.68145710983984</v>
      </c>
      <c r="W21" s="19">
        <f>MAX(W9-W20,0)</f>
        <v>39.995513000019685</v>
      </c>
      <c r="X21" s="19">
        <f>MAX(X9-X20,0)</f>
        <v>40.086933226883616</v>
      </c>
      <c r="Y21" s="19">
        <f>MAX(Y9-Y20,0)</f>
        <v>41.486577510840334</v>
      </c>
      <c r="Z21" s="19">
        <f>MAX(Z9-Z20,0)</f>
        <v>41.461804205464972</v>
      </c>
      <c r="AA21" s="19">
        <f>MAX(AA9-AA20,0)</f>
        <v>41.615988269640553</v>
      </c>
      <c r="AB21" s="19">
        <f>MAX(AB9-AB20,0)</f>
        <v>43.123746098321703</v>
      </c>
      <c r="AC21" s="19">
        <f>MAX(AC9-AC20,0)</f>
        <v>43.259052679696623</v>
      </c>
      <c r="AD21" s="19">
        <f>MAX(AD9-AD20,0)</f>
        <v>45.460751839931362</v>
      </c>
      <c r="AE21" s="19">
        <f>MAX(AE9-AE20,0)</f>
        <v>47.882705972685812</v>
      </c>
      <c r="AF21" s="19">
        <f>MAX(AF9-AF20,0)</f>
        <v>50.618942173603273</v>
      </c>
      <c r="AG21" s="19">
        <f>MAX(AG9-AG20,0)</f>
        <v>54.087459557731762</v>
      </c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</row>
    <row r="22" spans="2:116" x14ac:dyDescent="0.25"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</row>
    <row r="23" spans="2:116" x14ac:dyDescent="0.25">
      <c r="B23" s="14" t="s">
        <v>9</v>
      </c>
      <c r="C23" s="16">
        <v>1432971.4648</v>
      </c>
      <c r="D23" s="16">
        <v>1433427.4890000001</v>
      </c>
      <c r="E23" s="16">
        <v>1433563.0301000001</v>
      </c>
      <c r="F23" s="16">
        <v>1433157.8525</v>
      </c>
      <c r="G23" s="16">
        <v>1432616.0401000001</v>
      </c>
      <c r="H23" s="16">
        <v>1431041.4312</v>
      </c>
      <c r="I23" s="16">
        <v>1431140.4106999999</v>
      </c>
      <c r="J23" s="16">
        <v>1431217.1776999999</v>
      </c>
      <c r="K23" s="16">
        <v>1432256.2438000001</v>
      </c>
      <c r="L23" s="16">
        <v>1431863.0972</v>
      </c>
      <c r="M23" s="16">
        <v>1430341.4637</v>
      </c>
      <c r="N23" s="16">
        <v>1430279.9194</v>
      </c>
      <c r="O23" s="16">
        <v>1430237.1403999999</v>
      </c>
      <c r="P23" s="16">
        <v>1430188.0293000001</v>
      </c>
      <c r="Q23" s="16">
        <v>1430171.379</v>
      </c>
      <c r="R23" s="16">
        <v>1430152.3984999999</v>
      </c>
      <c r="S23" s="16">
        <v>1430145.8783</v>
      </c>
      <c r="T23" s="16">
        <v>1430112.0359</v>
      </c>
      <c r="U23" s="16">
        <v>1430100.0877</v>
      </c>
      <c r="V23" s="16">
        <v>1430075.6592999999</v>
      </c>
      <c r="W23" s="16">
        <v>1430001.9095999999</v>
      </c>
      <c r="X23" s="16">
        <v>1429910.325</v>
      </c>
      <c r="Y23" s="16">
        <v>1429824.8336</v>
      </c>
      <c r="Z23" s="16">
        <v>1429816.797</v>
      </c>
      <c r="AA23" s="16">
        <v>1429788.7593</v>
      </c>
      <c r="AB23" s="16">
        <v>1429766.2727999999</v>
      </c>
      <c r="AC23" s="16">
        <v>1429762.159</v>
      </c>
      <c r="AD23" s="16">
        <v>1429683.2257000001</v>
      </c>
      <c r="AE23" s="16">
        <v>1429605.4347999999</v>
      </c>
      <c r="AF23" s="16">
        <v>1429572.2703</v>
      </c>
      <c r="AG23" s="16">
        <v>1429504.3655000001</v>
      </c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</row>
    <row r="24" spans="2:116" x14ac:dyDescent="0.25">
      <c r="B24" s="14" t="s">
        <v>8</v>
      </c>
      <c r="C24" s="16">
        <f>C23-C25</f>
        <v>232971.46479999996</v>
      </c>
      <c r="D24" s="16">
        <f>D23-D25</f>
        <v>233427.48900000006</v>
      </c>
      <c r="E24" s="16">
        <f>E23-E25</f>
        <v>233563.03010000009</v>
      </c>
      <c r="F24" s="16">
        <f>F23-F25</f>
        <v>233157.85250000004</v>
      </c>
      <c r="G24" s="16">
        <f>G23-G25</f>
        <v>232616.0401000001</v>
      </c>
      <c r="H24" s="16">
        <f>H23-H25</f>
        <v>231041.43119999999</v>
      </c>
      <c r="I24" s="16">
        <f>I23-I25</f>
        <v>231140.41069999989</v>
      </c>
      <c r="J24" s="16">
        <f>J23-J25</f>
        <v>231217.17769999988</v>
      </c>
      <c r="K24" s="16">
        <f>K23-K25</f>
        <v>232256.24380000005</v>
      </c>
      <c r="L24" s="16">
        <f>L23-L25</f>
        <v>231863.09719999996</v>
      </c>
      <c r="M24" s="16">
        <f>M23-M25</f>
        <v>230341.46369999996</v>
      </c>
      <c r="N24" s="16">
        <f>N23-N25</f>
        <v>230279.91940000001</v>
      </c>
      <c r="O24" s="16">
        <f>O23-O25</f>
        <v>230237.14039999992</v>
      </c>
      <c r="P24" s="16">
        <f>P23-P25</f>
        <v>230188.02930000005</v>
      </c>
      <c r="Q24" s="16">
        <f>Q23-Q25</f>
        <v>230171.37899999996</v>
      </c>
      <c r="R24" s="16">
        <f>R23-R25</f>
        <v>230152.39849999989</v>
      </c>
      <c r="S24" s="16">
        <f>S23-S25</f>
        <v>230145.87829999998</v>
      </c>
      <c r="T24" s="16">
        <f>T23-T25</f>
        <v>230112.03590000002</v>
      </c>
      <c r="U24" s="16">
        <f>U23-U25</f>
        <v>230100.08770000003</v>
      </c>
      <c r="V24" s="16">
        <f>V23-V25</f>
        <v>230075.65929999994</v>
      </c>
      <c r="W24" s="16">
        <f>W23-W25</f>
        <v>230001.9095999999</v>
      </c>
      <c r="X24" s="16">
        <f>X23-X25</f>
        <v>229910.32499999995</v>
      </c>
      <c r="Y24" s="16">
        <f>Y23-Y25</f>
        <v>229824.83360000001</v>
      </c>
      <c r="Z24" s="16">
        <f>Z23-Z25</f>
        <v>229816.79700000002</v>
      </c>
      <c r="AA24" s="16">
        <f>AA23-AA25</f>
        <v>229788.75930000003</v>
      </c>
      <c r="AB24" s="16">
        <f>AB23-AB25</f>
        <v>229766.27279999992</v>
      </c>
      <c r="AC24" s="16">
        <f>AC23-AC25</f>
        <v>229762.15899999999</v>
      </c>
      <c r="AD24" s="16">
        <f>AD23-AD25</f>
        <v>229683.22570000007</v>
      </c>
      <c r="AE24" s="16">
        <f>AE23-AE25</f>
        <v>229605.43479999993</v>
      </c>
      <c r="AF24" s="16">
        <f>AF23-AF25</f>
        <v>229572.27029999997</v>
      </c>
      <c r="AG24" s="16">
        <f>AG23-AG25</f>
        <v>229504.36550000007</v>
      </c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</row>
    <row r="25" spans="2:116" x14ac:dyDescent="0.25">
      <c r="B25" s="14" t="s">
        <v>7</v>
      </c>
      <c r="C25" s="16">
        <v>1200000</v>
      </c>
      <c r="D25" s="16">
        <v>1200000</v>
      </c>
      <c r="E25" s="16">
        <v>1200000</v>
      </c>
      <c r="F25" s="16">
        <v>1200000</v>
      </c>
      <c r="G25" s="16">
        <v>1200000</v>
      </c>
      <c r="H25" s="16">
        <v>1200000</v>
      </c>
      <c r="I25" s="16">
        <v>1200000</v>
      </c>
      <c r="J25" s="16">
        <v>1200000</v>
      </c>
      <c r="K25" s="16">
        <v>1200000</v>
      </c>
      <c r="L25" s="16">
        <v>1200000</v>
      </c>
      <c r="M25" s="16">
        <v>1200000</v>
      </c>
      <c r="N25" s="16">
        <v>1200000</v>
      </c>
      <c r="O25" s="16">
        <v>1200000</v>
      </c>
      <c r="P25" s="16">
        <v>1200000</v>
      </c>
      <c r="Q25" s="16">
        <v>1200000</v>
      </c>
      <c r="R25" s="16">
        <v>1200000</v>
      </c>
      <c r="S25" s="16">
        <v>1200000</v>
      </c>
      <c r="T25" s="16">
        <v>1200000</v>
      </c>
      <c r="U25" s="16">
        <v>1200000</v>
      </c>
      <c r="V25" s="16">
        <v>1200000</v>
      </c>
      <c r="W25" s="16">
        <v>1200000</v>
      </c>
      <c r="X25" s="16">
        <v>1200000</v>
      </c>
      <c r="Y25" s="16">
        <v>1200000</v>
      </c>
      <c r="Z25" s="16">
        <v>1200000</v>
      </c>
      <c r="AA25" s="16">
        <v>1200000</v>
      </c>
      <c r="AB25" s="16">
        <v>1200000</v>
      </c>
      <c r="AC25" s="16">
        <v>1200000</v>
      </c>
      <c r="AD25" s="16">
        <v>1200000</v>
      </c>
      <c r="AE25" s="16">
        <v>1200000</v>
      </c>
      <c r="AF25" s="16">
        <v>1200000</v>
      </c>
      <c r="AG25" s="16">
        <v>1200000</v>
      </c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</row>
    <row r="26" spans="2:116" x14ac:dyDescent="0.25">
      <c r="B26" s="14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</row>
    <row r="27" spans="2:116" x14ac:dyDescent="0.25">
      <c r="B27" s="14" t="s">
        <v>6</v>
      </c>
      <c r="C27" s="13">
        <f>C25/C23</f>
        <v>0.83742072293636649</v>
      </c>
      <c r="D27" s="13">
        <f>D25/D23</f>
        <v>0.83715430965897986</v>
      </c>
      <c r="E27" s="13">
        <f>E25/E23</f>
        <v>0.83707515805307309</v>
      </c>
      <c r="F27" s="13">
        <f>F25/F23</f>
        <v>0.83731181314516079</v>
      </c>
      <c r="G27" s="13">
        <f>G25/G23</f>
        <v>0.83762848272747037</v>
      </c>
      <c r="H27" s="13">
        <f>H25/H23</f>
        <v>0.8385501452559202</v>
      </c>
      <c r="I27" s="13">
        <f>I25/I23</f>
        <v>0.83849215005609101</v>
      </c>
      <c r="J27" s="13">
        <f>J25/J23</f>
        <v>0.83844717538146696</v>
      </c>
      <c r="K27" s="13">
        <f>K25/K23</f>
        <v>0.83783890291601182</v>
      </c>
      <c r="L27" s="13">
        <f>L25/L23</f>
        <v>0.83806894831397849</v>
      </c>
      <c r="M27" s="13">
        <f>M25/M23</f>
        <v>0.83896050730141469</v>
      </c>
      <c r="N27" s="13">
        <f>N25/N23</f>
        <v>0.83899660739374571</v>
      </c>
      <c r="O27" s="13">
        <f>O25/O23</f>
        <v>0.83902170213842397</v>
      </c>
      <c r="P27" s="13">
        <f>P25/P23</f>
        <v>0.83905051323030255</v>
      </c>
      <c r="Q27" s="13">
        <f>Q25/Q23</f>
        <v>0.83906028159999979</v>
      </c>
      <c r="R27" s="13">
        <f>R25/R23</f>
        <v>0.83907141732489998</v>
      </c>
      <c r="S27" s="13">
        <f>S25/S23</f>
        <v>0.83907524274826284</v>
      </c>
      <c r="T27" s="13">
        <f>T25/T23</f>
        <v>0.83909509875903843</v>
      </c>
      <c r="U27" s="13">
        <f>U25/U23</f>
        <v>0.83910210923064465</v>
      </c>
      <c r="V27" s="13">
        <f>V25/V23</f>
        <v>0.83911644268344621</v>
      </c>
      <c r="W27" s="12">
        <f>V27</f>
        <v>0.83911644268344621</v>
      </c>
      <c r="X27" s="12">
        <f>W27</f>
        <v>0.83911644268344621</v>
      </c>
      <c r="Y27" s="12">
        <f>X27</f>
        <v>0.83911644268344621</v>
      </c>
      <c r="Z27" s="12">
        <f>Y27</f>
        <v>0.83911644268344621</v>
      </c>
      <c r="AA27" s="12">
        <f>Z27</f>
        <v>0.83911644268344621</v>
      </c>
      <c r="AB27" s="12">
        <f>AA27</f>
        <v>0.83911644268344621</v>
      </c>
      <c r="AC27" s="12">
        <f>AB27</f>
        <v>0.83911644268344621</v>
      </c>
      <c r="AD27" s="12">
        <f>AC27</f>
        <v>0.83911644268344621</v>
      </c>
      <c r="AE27" s="12">
        <f>AD27</f>
        <v>0.83911644268344621</v>
      </c>
      <c r="AF27" s="12">
        <f>AE27</f>
        <v>0.83911644268344621</v>
      </c>
      <c r="AG27" s="12">
        <f>AF27</f>
        <v>0.83911644268344621</v>
      </c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</row>
    <row r="28" spans="2:116" x14ac:dyDescent="0.25"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</row>
    <row r="29" spans="2:116" x14ac:dyDescent="0.25">
      <c r="B29" s="11" t="s">
        <v>5</v>
      </c>
      <c r="C29" s="10">
        <f>C12/C25*1000</f>
        <v>38.738120666666667</v>
      </c>
      <c r="D29" s="10">
        <f>D12/D25*1000</f>
        <v>71.871274999999997</v>
      </c>
      <c r="E29" s="10">
        <f>E12/E25*1000</f>
        <v>63.193145583333333</v>
      </c>
      <c r="F29" s="10">
        <f>F12/F25*1000</f>
        <v>64.32307866666666</v>
      </c>
      <c r="G29" s="10">
        <f>G12/G25*1000</f>
        <v>67.53604416666667</v>
      </c>
      <c r="H29" s="9">
        <f>H12/H25*1000</f>
        <v>79.672669166666665</v>
      </c>
      <c r="I29" s="9">
        <f>I12/I25*1000</f>
        <v>87.980452</v>
      </c>
      <c r="J29" s="9">
        <f>J12/J25*1000</f>
        <v>98.942183499999999</v>
      </c>
      <c r="K29" s="9">
        <f>K12/K25*1000</f>
        <v>104.00819275000001</v>
      </c>
      <c r="L29" s="9">
        <f>L12/L25*1000</f>
        <v>110.87092408333332</v>
      </c>
      <c r="M29" s="9">
        <f>M12/M25*1000</f>
        <v>118.70792158333332</v>
      </c>
      <c r="N29" s="9">
        <f>N12/N25*1000</f>
        <v>123.05857966666669</v>
      </c>
      <c r="O29" s="9">
        <f>O12/O25*1000</f>
        <v>127.68050599999999</v>
      </c>
      <c r="P29" s="9">
        <f>P12/P25*1000</f>
        <v>132.54759541666667</v>
      </c>
      <c r="Q29" s="9">
        <f>Q12/Q25*1000</f>
        <v>137.71640908333333</v>
      </c>
      <c r="R29" s="9">
        <f>R12/R25*1000</f>
        <v>143.13221141666665</v>
      </c>
      <c r="S29" s="9">
        <f>S12/S25*1000</f>
        <v>148.73568116666667</v>
      </c>
      <c r="T29" s="9">
        <f>T12/T25*1000</f>
        <v>154.59032041666666</v>
      </c>
      <c r="U29" s="9">
        <f>U12/U25*1000</f>
        <v>160.69627741666667</v>
      </c>
      <c r="V29" s="9">
        <f>V12/V25*1000</f>
        <v>167.01041925000001</v>
      </c>
      <c r="W29" s="9">
        <f>W12/W25*1000</f>
        <v>173.69499941666666</v>
      </c>
      <c r="X29" s="9">
        <f>X12/X25*1000</f>
        <v>180.71967233333334</v>
      </c>
      <c r="Y29" s="9">
        <f>Y12/Y25*1000</f>
        <v>188.07939233333335</v>
      </c>
      <c r="Z29" s="9">
        <f>Z12/Z25*1000</f>
        <v>195.74905508333333</v>
      </c>
      <c r="AA29" s="9">
        <f>AA12/AA25*1000</f>
        <v>203.83040583333334</v>
      </c>
      <c r="AB29" s="9">
        <f>AB12/AB25*1000</f>
        <v>212.29449241666669</v>
      </c>
      <c r="AC29" s="9">
        <f>AC12/AC25*1000</f>
        <v>221.08409966666667</v>
      </c>
      <c r="AD29" s="9">
        <f>AD12/AD25*1000</f>
        <v>230.40223608333332</v>
      </c>
      <c r="AE29" s="9">
        <f>AE12/AE25*1000</f>
        <v>240.15182366666664</v>
      </c>
      <c r="AF29" s="9">
        <f>AF12/AF25*1000</f>
        <v>250.32236325000002</v>
      </c>
      <c r="AG29" s="9">
        <f>AG12/AG25*1000</f>
        <v>260.89177950000004</v>
      </c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</row>
    <row r="30" spans="2:116" x14ac:dyDescent="0.25"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</row>
    <row r="31" spans="2:116" x14ac:dyDescent="0.25"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</row>
    <row r="32" spans="2:116" x14ac:dyDescent="0.25">
      <c r="C32" s="2"/>
      <c r="D32" s="7"/>
      <c r="E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</row>
    <row r="33" spans="2:116" x14ac:dyDescent="0.25">
      <c r="B33" s="8" t="s">
        <v>4</v>
      </c>
      <c r="C33" s="2"/>
      <c r="D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</row>
    <row r="34" spans="2:116" x14ac:dyDescent="0.25">
      <c r="B34" s="6" t="s">
        <v>3</v>
      </c>
      <c r="C34" s="2"/>
    </row>
    <row r="35" spans="2:116" x14ac:dyDescent="0.25">
      <c r="B35" s="5" t="s">
        <v>2</v>
      </c>
      <c r="C35" s="2"/>
    </row>
    <row r="36" spans="2:116" x14ac:dyDescent="0.25">
      <c r="B36" s="4" t="s">
        <v>1</v>
      </c>
      <c r="C36" s="2"/>
    </row>
    <row r="37" spans="2:116" x14ac:dyDescent="0.25">
      <c r="B37" s="3" t="s">
        <v>0</v>
      </c>
      <c r="C37" s="2"/>
    </row>
    <row r="39" spans="2:116" x14ac:dyDescent="0.25">
      <c r="C39" s="2"/>
    </row>
    <row r="40" spans="2:116" x14ac:dyDescent="0.25">
      <c r="C40" s="2"/>
    </row>
    <row r="41" spans="2:116" x14ac:dyDescent="0.25">
      <c r="C41" s="2"/>
    </row>
    <row r="42" spans="2:116" x14ac:dyDescent="0.25">
      <c r="C42" s="1"/>
    </row>
    <row r="43" spans="2:116" x14ac:dyDescent="0.25">
      <c r="C43" s="1"/>
    </row>
    <row r="44" spans="2:116" x14ac:dyDescent="0.25">
      <c r="C44" s="1"/>
    </row>
    <row r="45" spans="2:116" x14ac:dyDescent="0.25">
      <c r="C45" s="1"/>
    </row>
    <row r="46" spans="2:116" x14ac:dyDescent="0.25">
      <c r="C46" s="1"/>
    </row>
    <row r="47" spans="2:116" x14ac:dyDescent="0.25">
      <c r="C47" s="1"/>
    </row>
    <row r="48" spans="2:116" x14ac:dyDescent="0.25">
      <c r="C48" s="1"/>
    </row>
    <row r="49" spans="3:3" x14ac:dyDescent="0.25">
      <c r="C49" s="1"/>
    </row>
    <row r="50" spans="3:3" x14ac:dyDescent="0.25">
      <c r="C50" s="1"/>
    </row>
    <row r="51" spans="3:3" x14ac:dyDescent="0.25">
      <c r="C51" s="1"/>
    </row>
    <row r="52" spans="3:3" x14ac:dyDescent="0.25">
      <c r="C52" s="1"/>
    </row>
    <row r="53" spans="3:3" x14ac:dyDescent="0.25">
      <c r="C53" s="1"/>
    </row>
    <row r="54" spans="3:3" x14ac:dyDescent="0.25">
      <c r="C54" s="1"/>
    </row>
    <row r="55" spans="3:3" x14ac:dyDescent="0.25">
      <c r="C55" s="1"/>
    </row>
    <row r="56" spans="3:3" x14ac:dyDescent="0.25">
      <c r="C56" s="1"/>
    </row>
    <row r="57" spans="3:3" x14ac:dyDescent="0.25">
      <c r="C57" s="1"/>
    </row>
    <row r="58" spans="3:3" x14ac:dyDescent="0.25">
      <c r="C58" s="1"/>
    </row>
    <row r="59" spans="3:3" x14ac:dyDescent="0.25">
      <c r="C59" s="1"/>
    </row>
    <row r="60" spans="3:3" x14ac:dyDescent="0.25">
      <c r="C60" s="1"/>
    </row>
    <row r="61" spans="3:3" x14ac:dyDescent="0.25">
      <c r="C61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19959-40B1-430A-9989-991146C5A655}">
  <sheetPr>
    <tabColor theme="3"/>
  </sheetPr>
  <dimension ref="B2:DL61"/>
  <sheetViews>
    <sheetView tabSelected="1" zoomScale="80" zoomScaleNormal="80" workbookViewId="0">
      <pane xSplit="2" ySplit="2" topLeftCell="C3" activePane="bottomRight" state="frozen"/>
      <selection activeCell="X32" sqref="X32"/>
      <selection pane="topRight" activeCell="X32" sqref="X32"/>
      <selection pane="bottomLeft" activeCell="X32" sqref="X32"/>
      <selection pane="bottomRight" activeCell="K36" sqref="K36"/>
    </sheetView>
  </sheetViews>
  <sheetFormatPr defaultColWidth="8.7109375" defaultRowHeight="15" x14ac:dyDescent="0.25"/>
  <cols>
    <col min="2" max="2" width="45.28515625" customWidth="1"/>
    <col min="3" max="3" width="14.28515625" customWidth="1"/>
    <col min="4" max="7" width="10.42578125" customWidth="1"/>
    <col min="8" max="8" width="11.5703125" customWidth="1"/>
    <col min="9" max="12" width="10.42578125" customWidth="1"/>
    <col min="13" max="13" width="11.5703125" bestFit="1" customWidth="1"/>
    <col min="14" max="17" width="10.42578125" customWidth="1"/>
    <col min="18" max="18" width="11.5703125" customWidth="1"/>
    <col min="19" max="22" width="10.42578125" customWidth="1"/>
    <col min="23" max="23" width="11.7109375" customWidth="1"/>
    <col min="24" max="27" width="11.5703125" customWidth="1"/>
    <col min="28" max="28" width="11.5703125" bestFit="1" customWidth="1"/>
    <col min="29" max="32" width="11.5703125" customWidth="1"/>
    <col min="33" max="33" width="11.5703125" bestFit="1" customWidth="1"/>
    <col min="35" max="35" width="9.28515625" customWidth="1"/>
  </cols>
  <sheetData>
    <row r="2" spans="2:116" x14ac:dyDescent="0.25">
      <c r="B2" s="27" t="s">
        <v>25</v>
      </c>
      <c r="C2" s="41">
        <v>2020</v>
      </c>
      <c r="D2" s="41">
        <v>2021</v>
      </c>
      <c r="E2" s="41">
        <v>2022</v>
      </c>
      <c r="F2" s="41">
        <v>2023</v>
      </c>
      <c r="G2" s="41">
        <v>2024</v>
      </c>
      <c r="H2" s="41">
        <v>2025</v>
      </c>
      <c r="I2" s="41">
        <v>2026</v>
      </c>
      <c r="J2" s="41">
        <v>2027</v>
      </c>
      <c r="K2" s="41">
        <v>2028</v>
      </c>
      <c r="L2" s="41">
        <v>2029</v>
      </c>
      <c r="M2" s="41">
        <v>2030</v>
      </c>
      <c r="N2" s="41">
        <v>2031</v>
      </c>
      <c r="O2" s="41">
        <v>2032</v>
      </c>
      <c r="P2" s="41">
        <v>2033</v>
      </c>
      <c r="Q2" s="41">
        <v>2034</v>
      </c>
      <c r="R2" s="41">
        <v>2035</v>
      </c>
      <c r="S2" s="41">
        <v>2036</v>
      </c>
      <c r="T2" s="41">
        <v>2037</v>
      </c>
      <c r="U2" s="41">
        <v>2038</v>
      </c>
      <c r="V2" s="41">
        <v>2039</v>
      </c>
      <c r="W2" s="41">
        <v>2040</v>
      </c>
      <c r="X2" s="41">
        <v>2041</v>
      </c>
      <c r="Y2" s="41">
        <v>2042</v>
      </c>
      <c r="Z2" s="41">
        <v>2043</v>
      </c>
      <c r="AA2" s="41">
        <v>2044</v>
      </c>
      <c r="AB2" s="41">
        <v>2045</v>
      </c>
      <c r="AC2" s="41">
        <v>2046</v>
      </c>
      <c r="AD2" s="41">
        <v>2047</v>
      </c>
      <c r="AE2" s="41">
        <v>2048</v>
      </c>
      <c r="AF2" s="41">
        <v>2049</v>
      </c>
      <c r="AG2" s="40">
        <v>2050</v>
      </c>
    </row>
    <row r="3" spans="2:116" x14ac:dyDescent="0.25"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4" spans="2:116" x14ac:dyDescent="0.25">
      <c r="B4" t="s">
        <v>24</v>
      </c>
      <c r="C4" s="36">
        <v>24.45</v>
      </c>
      <c r="D4" s="36">
        <v>22.28</v>
      </c>
      <c r="E4" s="36">
        <v>20.3</v>
      </c>
      <c r="F4" s="36">
        <v>18.46</v>
      </c>
      <c r="G4" s="36">
        <v>17.400000000000002</v>
      </c>
      <c r="H4" s="36">
        <v>16.71</v>
      </c>
      <c r="I4" s="36">
        <v>15.979999999999999</v>
      </c>
      <c r="J4" s="36">
        <v>15.33</v>
      </c>
      <c r="K4" s="36">
        <v>15.1</v>
      </c>
      <c r="L4" s="36">
        <v>14.780000000000001</v>
      </c>
      <c r="M4" s="36">
        <v>14.6</v>
      </c>
      <c r="N4" s="36">
        <v>14.36</v>
      </c>
      <c r="O4" s="36">
        <v>14.09</v>
      </c>
      <c r="P4" s="36">
        <v>13.89</v>
      </c>
      <c r="Q4" s="36">
        <v>13.67</v>
      </c>
      <c r="R4" s="36">
        <v>13.510000000000002</v>
      </c>
      <c r="S4" s="36">
        <v>13.32</v>
      </c>
      <c r="T4" s="36">
        <v>13.18</v>
      </c>
      <c r="U4" s="36">
        <v>13</v>
      </c>
      <c r="V4" s="36">
        <v>12.81</v>
      </c>
      <c r="W4" s="36">
        <v>12.66</v>
      </c>
      <c r="X4" s="36">
        <v>12.46</v>
      </c>
      <c r="Y4" s="36">
        <v>12.34</v>
      </c>
      <c r="Z4" s="36">
        <v>12.120000000000001</v>
      </c>
      <c r="AA4" s="36">
        <v>11.91</v>
      </c>
      <c r="AB4" s="36">
        <v>11.78</v>
      </c>
      <c r="AC4" s="36">
        <v>11.56</v>
      </c>
      <c r="AD4" s="36">
        <v>11.450000000000001</v>
      </c>
      <c r="AE4" s="36">
        <v>11.309999999999999</v>
      </c>
      <c r="AF4" s="36">
        <v>11.19</v>
      </c>
      <c r="AG4" s="36">
        <v>11.069999999999999</v>
      </c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</row>
    <row r="5" spans="2:116" x14ac:dyDescent="0.25">
      <c r="B5" s="38" t="str">
        <f>"Energy x " &amp; '[1]Battery Costs'!G14</f>
        <v>Energy x 4</v>
      </c>
      <c r="C5" s="37">
        <v>153.6</v>
      </c>
      <c r="D5" s="37">
        <v>141.16</v>
      </c>
      <c r="E5" s="37">
        <v>129.68</v>
      </c>
      <c r="F5" s="37">
        <v>119.92000000000002</v>
      </c>
      <c r="G5" s="37">
        <v>113.84</v>
      </c>
      <c r="H5" s="37">
        <v>109.44</v>
      </c>
      <c r="I5" s="37">
        <v>104.8</v>
      </c>
      <c r="J5" s="37">
        <v>100.6</v>
      </c>
      <c r="K5" s="37">
        <v>99.28</v>
      </c>
      <c r="L5" s="37">
        <v>97.36</v>
      </c>
      <c r="M5" s="37">
        <v>96.199999999999989</v>
      </c>
      <c r="N5" s="37">
        <v>94.72</v>
      </c>
      <c r="O5" s="37">
        <v>93.039999999999992</v>
      </c>
      <c r="P5" s="37">
        <v>91.84</v>
      </c>
      <c r="Q5" s="37">
        <v>90.360000000000014</v>
      </c>
      <c r="R5" s="37">
        <v>89.28</v>
      </c>
      <c r="S5" s="37">
        <v>88.039999999999992</v>
      </c>
      <c r="T5" s="37">
        <v>87.08</v>
      </c>
      <c r="U5" s="37">
        <v>85.8</v>
      </c>
      <c r="V5" s="37">
        <v>84.56</v>
      </c>
      <c r="W5" s="37">
        <v>83.52</v>
      </c>
      <c r="X5" s="37">
        <v>82.16</v>
      </c>
      <c r="Y5" s="37">
        <v>81.319999999999993</v>
      </c>
      <c r="Z5" s="37">
        <v>79.88</v>
      </c>
      <c r="AA5" s="37">
        <v>78.52000000000001</v>
      </c>
      <c r="AB5" s="37">
        <v>77.599999999999994</v>
      </c>
      <c r="AC5" s="37">
        <v>76.16</v>
      </c>
      <c r="AD5" s="37">
        <v>75.36</v>
      </c>
      <c r="AE5" s="37">
        <v>74.56</v>
      </c>
      <c r="AF5" s="37">
        <v>73.72</v>
      </c>
      <c r="AG5" s="37">
        <v>72.959999999999994</v>
      </c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</row>
    <row r="6" spans="2:116" x14ac:dyDescent="0.25">
      <c r="B6" t="s">
        <v>23</v>
      </c>
      <c r="C6" s="36">
        <v>178.04999999999998</v>
      </c>
      <c r="D6" s="36">
        <v>163.44</v>
      </c>
      <c r="E6" s="36">
        <v>149.98000000000002</v>
      </c>
      <c r="F6" s="36">
        <v>138.38000000000002</v>
      </c>
      <c r="G6" s="36">
        <v>131.24</v>
      </c>
      <c r="H6" s="36">
        <v>126.15</v>
      </c>
      <c r="I6" s="36">
        <v>120.78</v>
      </c>
      <c r="J6" s="36">
        <v>115.92999999999999</v>
      </c>
      <c r="K6" s="36">
        <v>114.38</v>
      </c>
      <c r="L6" s="36">
        <v>112.14</v>
      </c>
      <c r="M6" s="36">
        <v>110.79999999999998</v>
      </c>
      <c r="N6" s="36">
        <v>109.08</v>
      </c>
      <c r="O6" s="36">
        <v>107.13</v>
      </c>
      <c r="P6" s="36">
        <v>105.73</v>
      </c>
      <c r="Q6" s="36">
        <v>104.03000000000002</v>
      </c>
      <c r="R6" s="36">
        <v>102.79</v>
      </c>
      <c r="S6" s="36">
        <v>101.35999999999999</v>
      </c>
      <c r="T6" s="36">
        <v>100.25999999999999</v>
      </c>
      <c r="U6" s="36">
        <v>98.8</v>
      </c>
      <c r="V6" s="36">
        <v>97.37</v>
      </c>
      <c r="W6" s="36">
        <v>96.179999999999993</v>
      </c>
      <c r="X6" s="36">
        <v>94.62</v>
      </c>
      <c r="Y6" s="36">
        <v>93.66</v>
      </c>
      <c r="Z6" s="36">
        <v>92</v>
      </c>
      <c r="AA6" s="36">
        <v>90.43</v>
      </c>
      <c r="AB6" s="36">
        <v>89.38</v>
      </c>
      <c r="AC6" s="36">
        <v>87.72</v>
      </c>
      <c r="AD6" s="36">
        <v>86.81</v>
      </c>
      <c r="AE6" s="36">
        <v>85.87</v>
      </c>
      <c r="AF6" s="36">
        <v>84.91</v>
      </c>
      <c r="AG6" s="36">
        <v>84.029999999999987</v>
      </c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</row>
    <row r="7" spans="2:116" x14ac:dyDescent="0.25">
      <c r="B7" t="s">
        <v>22</v>
      </c>
      <c r="C7" s="36">
        <v>185.97037619999998</v>
      </c>
      <c r="D7" s="36">
        <v>174.46609518912001</v>
      </c>
      <c r="E7" s="36">
        <v>163.62020500187489</v>
      </c>
      <c r="F7" s="36">
        <v>154.28645669728601</v>
      </c>
      <c r="G7" s="36">
        <v>149.54489649981755</v>
      </c>
      <c r="H7" s="36">
        <v>146.90735023398301</v>
      </c>
      <c r="I7" s="36">
        <v>143.74812600878477</v>
      </c>
      <c r="J7" s="36">
        <v>141.01129403592302</v>
      </c>
      <c r="K7" s="36">
        <v>142.18672467600371</v>
      </c>
      <c r="L7" s="36">
        <v>142.46900970345106</v>
      </c>
      <c r="M7" s="36">
        <v>143.86346293200918</v>
      </c>
      <c r="N7" s="36">
        <v>144.74606787391048</v>
      </c>
      <c r="O7" s="36">
        <v>145.28595956051825</v>
      </c>
      <c r="P7" s="36">
        <v>146.54184974730643</v>
      </c>
      <c r="Q7" s="36">
        <v>147.35773289562999</v>
      </c>
      <c r="R7" s="36">
        <v>148.80451018319067</v>
      </c>
      <c r="S7" s="36">
        <v>149.96251878116456</v>
      </c>
      <c r="T7" s="36">
        <v>151.5984358714044</v>
      </c>
      <c r="U7" s="36">
        <v>152.67743690708997</v>
      </c>
      <c r="V7" s="36">
        <v>153.77791980100713</v>
      </c>
      <c r="W7" s="36">
        <v>155.24030249196881</v>
      </c>
      <c r="X7" s="36">
        <v>156.08226081378118</v>
      </c>
      <c r="Y7" s="36">
        <v>157.89764497855376</v>
      </c>
      <c r="Z7" s="36">
        <v>158.51129800836577</v>
      </c>
      <c r="AA7" s="36">
        <v>159.23400615035047</v>
      </c>
      <c r="AB7" s="36">
        <v>160.84758210828403</v>
      </c>
      <c r="AC7" s="36">
        <v>161.33318416194371</v>
      </c>
      <c r="AD7" s="36">
        <v>163.17203669487571</v>
      </c>
      <c r="AE7" s="36">
        <v>164.95608354326384</v>
      </c>
      <c r="AF7" s="36">
        <v>166.7003879916038</v>
      </c>
      <c r="AG7" s="36">
        <v>168.60211921091772</v>
      </c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</row>
    <row r="8" spans="2:116" x14ac:dyDescent="0.25">
      <c r="B8" t="s">
        <v>21</v>
      </c>
      <c r="C8" s="35">
        <v>1</v>
      </c>
      <c r="D8" s="35">
        <v>0.9938386552043813</v>
      </c>
      <c r="E8" s="35">
        <v>0.98767731040876261</v>
      </c>
      <c r="F8" s="35">
        <v>0.94568534042602392</v>
      </c>
      <c r="G8" s="35">
        <v>0.90369337044328513</v>
      </c>
      <c r="H8" s="35">
        <v>0.90163312250008643</v>
      </c>
      <c r="I8" s="35">
        <v>0.89957287455688784</v>
      </c>
      <c r="J8" s="35">
        <v>0.89959365443179196</v>
      </c>
      <c r="K8" s="35">
        <v>0.89961443430669619</v>
      </c>
      <c r="L8" s="35">
        <v>0.90025802376360264</v>
      </c>
      <c r="M8" s="35">
        <v>0.9009016132205091</v>
      </c>
      <c r="N8" s="35">
        <v>0.90042998343774028</v>
      </c>
      <c r="O8" s="35">
        <v>0.89995835365497157</v>
      </c>
      <c r="P8" s="35">
        <v>0.8816388173024583</v>
      </c>
      <c r="Q8" s="35">
        <v>0.86331928094994503</v>
      </c>
      <c r="R8" s="35">
        <v>0.84499974459743177</v>
      </c>
      <c r="S8" s="35">
        <v>0.83932281072843717</v>
      </c>
      <c r="T8" s="35">
        <v>0.83364587685944258</v>
      </c>
      <c r="U8" s="35">
        <v>0.82796894299044799</v>
      </c>
      <c r="V8" s="35">
        <v>0.82229200912145339</v>
      </c>
      <c r="W8" s="35">
        <v>0.81661507525245902</v>
      </c>
      <c r="X8" s="35">
        <v>0.79526569116320245</v>
      </c>
      <c r="Y8" s="35">
        <v>0.77391630707394587</v>
      </c>
      <c r="Z8" s="35">
        <v>0.7525669229846893</v>
      </c>
      <c r="AA8" s="35">
        <v>0.73121753889543273</v>
      </c>
      <c r="AB8" s="35">
        <v>0.70986815480617615</v>
      </c>
      <c r="AC8" s="35">
        <v>0.68851877071691803</v>
      </c>
      <c r="AD8" s="35">
        <v>0.66716938662766267</v>
      </c>
      <c r="AE8" s="35">
        <v>0.64582000253840732</v>
      </c>
      <c r="AF8" s="35">
        <v>0.62447061844915197</v>
      </c>
      <c r="AG8" s="35">
        <v>0.60312123435989662</v>
      </c>
      <c r="AH8" s="7"/>
      <c r="AI8" s="34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</row>
    <row r="9" spans="2:116" x14ac:dyDescent="0.25">
      <c r="B9" s="20" t="s">
        <v>20</v>
      </c>
      <c r="C9" s="19">
        <v>185.97037619999998</v>
      </c>
      <c r="D9" s="19">
        <v>175.54770512849629</v>
      </c>
      <c r="E9" s="19">
        <v>165.66160149427611</v>
      </c>
      <c r="F9" s="19">
        <v>163.14777241633158</v>
      </c>
      <c r="G9" s="19">
        <v>165.48190059916217</v>
      </c>
      <c r="H9" s="19">
        <v>162.93473095424014</v>
      </c>
      <c r="I9" s="19">
        <v>159.79597659566193</v>
      </c>
      <c r="J9" s="19">
        <v>156.74998744293012</v>
      </c>
      <c r="K9" s="19">
        <v>158.05296052812051</v>
      </c>
      <c r="L9" s="19">
        <v>158.2535294801902</v>
      </c>
      <c r="M9" s="19">
        <v>159.68831759300718</v>
      </c>
      <c r="N9" s="19">
        <v>160.75216345116172</v>
      </c>
      <c r="O9" s="19">
        <v>161.43631421440017</v>
      </c>
      <c r="P9" s="19">
        <v>166.21528779288451</v>
      </c>
      <c r="Q9" s="19">
        <v>170.68741095818726</v>
      </c>
      <c r="R9" s="19">
        <v>176.10006527763267</v>
      </c>
      <c r="S9" s="19">
        <v>178.67084852729556</v>
      </c>
      <c r="T9" s="19">
        <v>181.84991982748662</v>
      </c>
      <c r="U9" s="19">
        <v>184.39995630228773</v>
      </c>
      <c r="V9" s="19">
        <v>187.01132699234824</v>
      </c>
      <c r="W9" s="19">
        <v>190.10217567190489</v>
      </c>
      <c r="X9" s="19">
        <v>196.26429575439883</v>
      </c>
      <c r="Y9" s="19">
        <v>204.02418651125154</v>
      </c>
      <c r="Z9" s="19">
        <v>210.62751121150541</v>
      </c>
      <c r="AA9" s="19">
        <v>217.76557273350855</v>
      </c>
      <c r="AB9" s="19">
        <v>226.5879671024293</v>
      </c>
      <c r="AC9" s="19">
        <v>234.31922414251108</v>
      </c>
      <c r="AD9" s="19">
        <v>244.57362697599254</v>
      </c>
      <c r="AE9" s="19">
        <v>255.42114349958339</v>
      </c>
      <c r="AF9" s="19">
        <v>266.94672746269089</v>
      </c>
      <c r="AG9" s="19">
        <v>279.54930054793738</v>
      </c>
      <c r="AH9" s="7"/>
      <c r="AI9" s="33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</row>
    <row r="10" spans="2:116" x14ac:dyDescent="0.25"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</row>
    <row r="11" spans="2:116" x14ac:dyDescent="0.25">
      <c r="B11" s="27" t="s">
        <v>19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32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</row>
    <row r="12" spans="2:116" x14ac:dyDescent="0.25">
      <c r="B12" s="14" t="s">
        <v>18</v>
      </c>
      <c r="C12" s="30">
        <v>18105.836899999998</v>
      </c>
      <c r="D12" s="30">
        <v>50397.159099999997</v>
      </c>
      <c r="E12" s="30">
        <v>37173.102500000001</v>
      </c>
      <c r="F12" s="30">
        <v>29813.697100000001</v>
      </c>
      <c r="G12" s="30">
        <v>25699.1584</v>
      </c>
      <c r="H12" s="30">
        <v>45297.055</v>
      </c>
      <c r="I12" s="30">
        <v>49898.226600000002</v>
      </c>
      <c r="J12" s="30">
        <v>63320.6823</v>
      </c>
      <c r="K12" s="30">
        <v>74845.987899999993</v>
      </c>
      <c r="L12" s="30">
        <v>73482.691999999995</v>
      </c>
      <c r="M12" s="30">
        <v>74717.468800000002</v>
      </c>
      <c r="N12" s="30">
        <v>90864.542000000001</v>
      </c>
      <c r="O12" s="30">
        <v>95492.145600000003</v>
      </c>
      <c r="P12" s="30">
        <v>100000.38340000001</v>
      </c>
      <c r="Q12" s="30">
        <v>104811.1379</v>
      </c>
      <c r="R12" s="30">
        <v>111028.1297</v>
      </c>
      <c r="S12" s="30">
        <v>116372.5773</v>
      </c>
      <c r="T12" s="30">
        <v>122939.3017</v>
      </c>
      <c r="U12" s="30">
        <v>129278.70510000001</v>
      </c>
      <c r="V12" s="30">
        <v>135175.76819999999</v>
      </c>
      <c r="W12" s="30">
        <v>142457.41759999999</v>
      </c>
      <c r="X12" s="30">
        <v>149506.67310000001</v>
      </c>
      <c r="Y12" s="30">
        <v>157020.49830000001</v>
      </c>
      <c r="Z12" s="30">
        <v>164920.1312</v>
      </c>
      <c r="AA12" s="30">
        <v>173229.43030000001</v>
      </c>
      <c r="AB12" s="30">
        <v>182504.20809999999</v>
      </c>
      <c r="AC12" s="30">
        <v>192691.7757</v>
      </c>
      <c r="AD12" s="30">
        <v>202499.01259999999</v>
      </c>
      <c r="AE12" s="30">
        <v>213339.6825</v>
      </c>
      <c r="AF12" s="30">
        <v>224619.9932</v>
      </c>
      <c r="AG12" s="30">
        <v>235034.03950000001</v>
      </c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</row>
    <row r="13" spans="2:116" x14ac:dyDescent="0.25">
      <c r="B13" s="14" t="s">
        <v>17</v>
      </c>
      <c r="C13" s="30">
        <v>8619.0748000000003</v>
      </c>
      <c r="D13" s="30">
        <v>8534.7836000000007</v>
      </c>
      <c r="E13" s="30">
        <v>12081.0569</v>
      </c>
      <c r="F13" s="30">
        <v>14279.8436</v>
      </c>
      <c r="G13" s="30">
        <v>18216.100600000002</v>
      </c>
      <c r="H13" s="30">
        <v>14157.89</v>
      </c>
      <c r="I13" s="30">
        <v>15970.6752</v>
      </c>
      <c r="J13" s="30">
        <v>20030.770100000002</v>
      </c>
      <c r="K13" s="30">
        <v>23509.72</v>
      </c>
      <c r="L13" s="30">
        <v>26656.609799999998</v>
      </c>
      <c r="M13" s="30">
        <v>26803.220099999999</v>
      </c>
      <c r="N13" s="30">
        <v>26183.044300000001</v>
      </c>
      <c r="O13" s="30">
        <v>26598.114699999998</v>
      </c>
      <c r="P13" s="30">
        <v>27045.554499999998</v>
      </c>
      <c r="Q13" s="30">
        <v>27535.636699999999</v>
      </c>
      <c r="R13" s="30">
        <v>27966.492300000002</v>
      </c>
      <c r="S13" s="30">
        <v>28441.902399999999</v>
      </c>
      <c r="T13" s="30">
        <v>28756.819200000002</v>
      </c>
      <c r="U13" s="30">
        <v>29097.31</v>
      </c>
      <c r="V13" s="30">
        <v>29589.651000000002</v>
      </c>
      <c r="W13" s="30">
        <v>30049.4218</v>
      </c>
      <c r="X13" s="30">
        <v>30551.729500000001</v>
      </c>
      <c r="Y13" s="30">
        <v>31108.8796</v>
      </c>
      <c r="Z13" s="30">
        <v>31535.679499999998</v>
      </c>
      <c r="AA13" s="30">
        <v>31933.191599999998</v>
      </c>
      <c r="AB13" s="30">
        <v>32373.730100000001</v>
      </c>
      <c r="AC13" s="30">
        <v>32902.992899999997</v>
      </c>
      <c r="AD13" s="30">
        <v>33428.802100000001</v>
      </c>
      <c r="AE13" s="30">
        <v>33836.384100000003</v>
      </c>
      <c r="AF13" s="30">
        <v>34220.827299999997</v>
      </c>
      <c r="AG13" s="30">
        <v>34738.682000000001</v>
      </c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</row>
    <row r="14" spans="2:116" x14ac:dyDescent="0.25">
      <c r="B14" s="14" t="s">
        <v>16</v>
      </c>
      <c r="C14" s="30">
        <v>46981.773800000003</v>
      </c>
      <c r="D14" s="30">
        <v>1868.2370000000001</v>
      </c>
      <c r="E14" s="30">
        <v>2413.4079999999999</v>
      </c>
      <c r="F14" s="30">
        <v>4517.4768000000004</v>
      </c>
      <c r="G14" s="30">
        <v>4358.7781999999997</v>
      </c>
      <c r="H14" s="30">
        <v>4659.9885999999997</v>
      </c>
      <c r="I14" s="30">
        <v>3892.5965999999999</v>
      </c>
      <c r="J14" s="30">
        <v>5536.1314000000002</v>
      </c>
      <c r="K14" s="30">
        <v>7192.8369000000002</v>
      </c>
      <c r="L14" s="30">
        <v>6865.3148000000001</v>
      </c>
      <c r="M14" s="30">
        <v>10794.221</v>
      </c>
      <c r="N14" s="30">
        <v>10638.956200000001</v>
      </c>
      <c r="O14" s="30">
        <v>10840.765100000001</v>
      </c>
      <c r="P14" s="30">
        <v>11010.9275</v>
      </c>
      <c r="Q14" s="30">
        <v>11194.404200000001</v>
      </c>
      <c r="R14" s="30">
        <v>11412.4131</v>
      </c>
      <c r="S14" s="30">
        <v>11583.1358</v>
      </c>
      <c r="T14" s="30">
        <v>11681.848099999999</v>
      </c>
      <c r="U14" s="30">
        <v>11837.8177</v>
      </c>
      <c r="V14" s="30">
        <v>12025.938700000001</v>
      </c>
      <c r="W14" s="30">
        <v>12220.4272</v>
      </c>
      <c r="X14" s="30">
        <v>12337.561100000001</v>
      </c>
      <c r="Y14" s="30">
        <v>12514.0056</v>
      </c>
      <c r="Z14" s="30">
        <v>12622.5893</v>
      </c>
      <c r="AA14" s="30">
        <v>12740.7996</v>
      </c>
      <c r="AB14" s="30">
        <v>12873.302100000001</v>
      </c>
      <c r="AC14" s="30">
        <v>13086.9257</v>
      </c>
      <c r="AD14" s="30">
        <v>13233.3421</v>
      </c>
      <c r="AE14" s="30">
        <v>13261.9457</v>
      </c>
      <c r="AF14" s="30">
        <v>13468.4401</v>
      </c>
      <c r="AG14" s="30">
        <v>13592.425499999999</v>
      </c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</row>
    <row r="15" spans="2:116" s="7" customFormat="1" x14ac:dyDescent="0.25">
      <c r="B15" s="14" t="s">
        <v>15</v>
      </c>
      <c r="C15" s="30">
        <v>47755.398999999998</v>
      </c>
      <c r="D15" s="30">
        <v>95490.553499999995</v>
      </c>
      <c r="E15" s="30">
        <v>101870.1436</v>
      </c>
      <c r="F15" s="30">
        <v>117194.1642</v>
      </c>
      <c r="G15" s="30">
        <v>132128.83590000001</v>
      </c>
      <c r="H15" s="30">
        <v>133354.41500000001</v>
      </c>
      <c r="I15" s="30">
        <v>142454.20629999999</v>
      </c>
      <c r="J15" s="30">
        <v>141904.4601</v>
      </c>
      <c r="K15" s="30">
        <v>137123.8523</v>
      </c>
      <c r="L15" s="30">
        <v>150282.1085</v>
      </c>
      <c r="M15" s="30">
        <v>168769.28330000001</v>
      </c>
      <c r="N15" s="30">
        <v>252089.68090000001</v>
      </c>
      <c r="O15" s="30">
        <v>256469.4333</v>
      </c>
      <c r="P15" s="30">
        <v>261280.95860000001</v>
      </c>
      <c r="Q15" s="30">
        <v>266129.99089999998</v>
      </c>
      <c r="R15" s="30">
        <v>269944.40139999997</v>
      </c>
      <c r="S15" s="30">
        <v>274943.37550000002</v>
      </c>
      <c r="T15" s="30">
        <v>279292.78139999998</v>
      </c>
      <c r="U15" s="30">
        <v>284164.74440000003</v>
      </c>
      <c r="V15" s="30">
        <v>289629.0675</v>
      </c>
      <c r="W15" s="30">
        <v>294177.70189999999</v>
      </c>
      <c r="X15" s="30">
        <v>299427.40909999999</v>
      </c>
      <c r="Y15" s="30">
        <v>304536.77639999997</v>
      </c>
      <c r="Z15" s="30">
        <v>309946.03000000003</v>
      </c>
      <c r="AA15" s="30">
        <v>315463.52960000001</v>
      </c>
      <c r="AB15" s="30">
        <v>320473.3173</v>
      </c>
      <c r="AC15" s="30">
        <v>324902.59539999999</v>
      </c>
      <c r="AD15" s="30">
        <v>330382.6017</v>
      </c>
      <c r="AE15" s="30">
        <v>335744.09850000002</v>
      </c>
      <c r="AF15" s="30">
        <v>340987.74550000002</v>
      </c>
      <c r="AG15" s="30">
        <v>347559.67709999997</v>
      </c>
    </row>
    <row r="16" spans="2:116" x14ac:dyDescent="0.25">
      <c r="B16" s="29" t="s">
        <v>14</v>
      </c>
      <c r="C16" s="28">
        <f>SUM(C12:C15)</f>
        <v>121462.0845</v>
      </c>
      <c r="D16" s="28">
        <f>SUM(D12:D15)</f>
        <v>156290.73319999999</v>
      </c>
      <c r="E16" s="28">
        <f>SUM(E12:E15)</f>
        <v>153537.71100000001</v>
      </c>
      <c r="F16" s="28">
        <f>SUM(F12:F15)</f>
        <v>165805.18170000002</v>
      </c>
      <c r="G16" s="28">
        <f>SUM(G12:G15)</f>
        <v>180402.87310000003</v>
      </c>
      <c r="H16" s="28">
        <f>SUM(H12:H15)</f>
        <v>197469.3486</v>
      </c>
      <c r="I16" s="28">
        <f>SUM(I12:I15)</f>
        <v>212215.7047</v>
      </c>
      <c r="J16" s="28">
        <f>SUM(J12:J15)</f>
        <v>230792.04389999999</v>
      </c>
      <c r="K16" s="28">
        <f>SUM(K12:K15)</f>
        <v>242672.3971</v>
      </c>
      <c r="L16" s="28">
        <f>SUM(L12:L15)</f>
        <v>257286.72509999998</v>
      </c>
      <c r="M16" s="28">
        <f>SUM(M12:M15)</f>
        <v>281084.19320000004</v>
      </c>
      <c r="N16" s="28">
        <f>SUM(N12:N15)</f>
        <v>379776.22340000002</v>
      </c>
      <c r="O16" s="28">
        <f>SUM(O12:O15)</f>
        <v>389400.45869999996</v>
      </c>
      <c r="P16" s="28">
        <f>SUM(P12:P15)</f>
        <v>399337.82400000002</v>
      </c>
      <c r="Q16" s="28">
        <f>SUM(Q12:Q15)</f>
        <v>409671.16969999997</v>
      </c>
      <c r="R16" s="28">
        <f>SUM(R12:R15)</f>
        <v>420351.43649999995</v>
      </c>
      <c r="S16" s="28">
        <f>SUM(S12:S15)</f>
        <v>431340.99100000004</v>
      </c>
      <c r="T16" s="28">
        <f>SUM(T12:T15)</f>
        <v>442670.75040000002</v>
      </c>
      <c r="U16" s="28">
        <f>SUM(U12:U15)</f>
        <v>454378.57720000006</v>
      </c>
      <c r="V16" s="28">
        <f>SUM(V12:V15)</f>
        <v>466420.42540000001</v>
      </c>
      <c r="W16" s="28">
        <f>SUM(W12:W15)</f>
        <v>478904.96849999996</v>
      </c>
      <c r="X16" s="28">
        <f>SUM(X12:X15)</f>
        <v>491823.37280000001</v>
      </c>
      <c r="Y16" s="28">
        <f>SUM(Y12:Y15)</f>
        <v>505180.15989999997</v>
      </c>
      <c r="Z16" s="28">
        <f>SUM(Z12:Z15)</f>
        <v>519024.43000000005</v>
      </c>
      <c r="AA16" s="28">
        <f>SUM(AA12:AA15)</f>
        <v>533366.95109999995</v>
      </c>
      <c r="AB16" s="28">
        <f>SUM(AB12:AB15)</f>
        <v>548224.55759999994</v>
      </c>
      <c r="AC16" s="28">
        <f>SUM(AC12:AC15)</f>
        <v>563584.28969999996</v>
      </c>
      <c r="AD16" s="28">
        <f>SUM(AD12:AD15)</f>
        <v>579543.7585</v>
      </c>
      <c r="AE16" s="28">
        <f>SUM(AE12:AE15)</f>
        <v>596182.11080000002</v>
      </c>
      <c r="AF16" s="28">
        <f>SUM(AF12:AF15)</f>
        <v>613297.0061</v>
      </c>
      <c r="AG16" s="28">
        <f>SUM(AG12:AG15)</f>
        <v>630924.82409999997</v>
      </c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</row>
    <row r="17" spans="2:116" x14ac:dyDescent="0.25">
      <c r="B17" s="14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5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</row>
    <row r="18" spans="2:116" x14ac:dyDescent="0.25">
      <c r="B18" s="27" t="s">
        <v>13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5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</row>
    <row r="19" spans="2:116" x14ac:dyDescent="0.25">
      <c r="B19" s="14" t="s">
        <v>12</v>
      </c>
      <c r="C19" s="24">
        <f>C16/('[1]Battery Costs'!$F$14*1000)</f>
        <v>121.4620845</v>
      </c>
      <c r="D19" s="24">
        <f>D16/('[1]Battery Costs'!$F$14*1000)</f>
        <v>156.29073319999998</v>
      </c>
      <c r="E19" s="24">
        <f>E16/('[1]Battery Costs'!$F$14*1000)</f>
        <v>153.537711</v>
      </c>
      <c r="F19" s="24">
        <f>F16/('[1]Battery Costs'!$F$14*1000)</f>
        <v>165.80518170000002</v>
      </c>
      <c r="G19" s="24">
        <f>G16/('[1]Battery Costs'!$F$14*1000)</f>
        <v>180.40287310000002</v>
      </c>
      <c r="H19" s="24">
        <f>H16/('[1]Battery Costs'!$F$14*1000)</f>
        <v>197.46934859999999</v>
      </c>
      <c r="I19" s="24">
        <f>I16/('[1]Battery Costs'!$F$14*1000)</f>
        <v>212.2157047</v>
      </c>
      <c r="J19" s="24">
        <f>J16/('[1]Battery Costs'!$F$14*1000)</f>
        <v>230.79204389999998</v>
      </c>
      <c r="K19" s="24">
        <f>K16/('[1]Battery Costs'!$F$14*1000)</f>
        <v>242.67239710000001</v>
      </c>
      <c r="L19" s="24">
        <f>L16/('[1]Battery Costs'!$F$14*1000)</f>
        <v>257.28672509999996</v>
      </c>
      <c r="M19" s="24">
        <f>M16/('[1]Battery Costs'!$F$14*1000)</f>
        <v>281.08419320000002</v>
      </c>
      <c r="N19" s="24">
        <f>N16/('[1]Battery Costs'!$F$14*1000)</f>
        <v>379.77622339999999</v>
      </c>
      <c r="O19" s="24">
        <f>O16/('[1]Battery Costs'!$F$14*1000)</f>
        <v>389.40045869999994</v>
      </c>
      <c r="P19" s="24">
        <f>P16/('[1]Battery Costs'!$F$14*1000)</f>
        <v>399.33782400000001</v>
      </c>
      <c r="Q19" s="24">
        <f>Q16/('[1]Battery Costs'!$F$14*1000)</f>
        <v>409.67116969999995</v>
      </c>
      <c r="R19" s="24">
        <f>R16/('[1]Battery Costs'!$F$14*1000)</f>
        <v>420.35143649999998</v>
      </c>
      <c r="S19" s="24">
        <f>S16/('[1]Battery Costs'!$F$14*1000)</f>
        <v>431.34099100000003</v>
      </c>
      <c r="T19" s="24">
        <f>T16/('[1]Battery Costs'!$F$14*1000)</f>
        <v>442.67075040000003</v>
      </c>
      <c r="U19" s="24">
        <f>U16/('[1]Battery Costs'!$F$14*1000)</f>
        <v>454.37857720000005</v>
      </c>
      <c r="V19" s="24">
        <f>V16/('[1]Battery Costs'!$F$14*1000)</f>
        <v>466.4204254</v>
      </c>
      <c r="W19" s="23">
        <f>W16/('[1]Battery Costs'!$F$14*1000)</f>
        <v>478.90496849999994</v>
      </c>
      <c r="X19" s="23">
        <f>X16/('[1]Battery Costs'!$F$14*1000)</f>
        <v>491.82337280000002</v>
      </c>
      <c r="Y19" s="23">
        <f>Y16/('[1]Battery Costs'!$F$14*1000)</f>
        <v>505.18015989999998</v>
      </c>
      <c r="Z19" s="23">
        <f>Z16/('[1]Battery Costs'!$F$14*1000)</f>
        <v>519.02443000000005</v>
      </c>
      <c r="AA19" s="23">
        <f>AA16/('[1]Battery Costs'!$F$14*1000)</f>
        <v>533.36695109999994</v>
      </c>
      <c r="AB19" s="23">
        <f>AB16/('[1]Battery Costs'!$F$14*1000)</f>
        <v>548.22455759999991</v>
      </c>
      <c r="AC19" s="23">
        <f>AC16/('[1]Battery Costs'!$F$14*1000)</f>
        <v>563.5842897</v>
      </c>
      <c r="AD19" s="23">
        <f>AD16/('[1]Battery Costs'!$F$14*1000)</f>
        <v>579.54375849999997</v>
      </c>
      <c r="AE19" s="23">
        <f>AE16/('[1]Battery Costs'!$F$14*1000)</f>
        <v>596.18211080000003</v>
      </c>
      <c r="AF19" s="23">
        <f>AF16/('[1]Battery Costs'!$F$14*1000)</f>
        <v>613.29700609999998</v>
      </c>
      <c r="AG19" s="23">
        <f>AG16/('[1]Battery Costs'!$F$14*1000)</f>
        <v>630.92482410000002</v>
      </c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</row>
    <row r="20" spans="2:116" ht="15.75" thickBot="1" x14ac:dyDescent="0.3">
      <c r="B20" s="22" t="s">
        <v>11</v>
      </c>
      <c r="C20" s="21">
        <f>C19*(1-'[1]IRP Inputs'!$C$5)</f>
        <v>87.472620621857999</v>
      </c>
      <c r="D20" s="21">
        <f>D19*(1-'[1]IRP Inputs'!$C$5)</f>
        <v>112.55495958424478</v>
      </c>
      <c r="E20" s="21">
        <f>E19*(1-'[1]IRP Inputs'!$C$5)</f>
        <v>110.572332104604</v>
      </c>
      <c r="F20" s="21">
        <f>F19*(1-'[1]IRP Inputs'!$C$5)</f>
        <v>119.40692287379882</v>
      </c>
      <c r="G20" s="21">
        <f>G19*(1-'[1]IRP Inputs'!$C$5)</f>
        <v>129.91965470318843</v>
      </c>
      <c r="H20" s="21">
        <f>H19*(1-'[1]IRP Inputs'!$C$5)</f>
        <v>142.21031596517039</v>
      </c>
      <c r="I20" s="21">
        <f>I19*(1-'[1]IRP Inputs'!$C$5)</f>
        <v>152.8301107595708</v>
      </c>
      <c r="J20" s="21">
        <f>J19*(1-'[1]IRP Inputs'!$C$5)</f>
        <v>166.20812150319961</v>
      </c>
      <c r="K20" s="21">
        <f>K19*(1-'[1]IRP Inputs'!$C$5)</f>
        <v>174.76392418512441</v>
      </c>
      <c r="L20" s="21">
        <f>L19*(1-'[1]IRP Inputs'!$C$5)</f>
        <v>185.28863709491637</v>
      </c>
      <c r="M20" s="21">
        <f>M19*(1-'[1]IRP Inputs'!$C$5)</f>
        <v>202.42671691168482</v>
      </c>
      <c r="N20" s="21">
        <f>N19*(1-'[1]IRP Inputs'!$C$5)</f>
        <v>273.5011641486376</v>
      </c>
      <c r="O20" s="21">
        <f>O19*(1-'[1]IRP Inputs'!$C$5)</f>
        <v>280.43219193922675</v>
      </c>
      <c r="P20" s="21">
        <f>P19*(1-'[1]IRP Inputs'!$C$5)</f>
        <v>287.58872468313604</v>
      </c>
      <c r="Q20" s="21">
        <f>Q19*(1-'[1]IRP Inputs'!$C$5)</f>
        <v>295.03042825583077</v>
      </c>
      <c r="R20" s="21">
        <f>R19*(1-'[1]IRP Inputs'!$C$5)</f>
        <v>302.72197191558598</v>
      </c>
      <c r="S20" s="21">
        <f>S19*(1-'[1]IRP Inputs'!$C$5)</f>
        <v>310.63625344252404</v>
      </c>
      <c r="T20" s="21">
        <f>T19*(1-'[1]IRP Inputs'!$C$5)</f>
        <v>318.79553829106561</v>
      </c>
      <c r="U20" s="21">
        <f>U19*(1-'[1]IRP Inputs'!$C$5)</f>
        <v>327.22709367066085</v>
      </c>
      <c r="V20" s="21">
        <f>V19*(1-'[1]IRP Inputs'!$C$5)</f>
        <v>335.89919923776563</v>
      </c>
      <c r="W20" s="21">
        <f>W19*(1-'[1]IRP Inputs'!$C$5)</f>
        <v>344.89011773483395</v>
      </c>
      <c r="X20" s="21">
        <f>X19*(1-'[1]IRP Inputs'!$C$5)</f>
        <v>354.19348744913924</v>
      </c>
      <c r="Y20" s="21">
        <f>Y19*(1-'[1]IRP Inputs'!$C$5)</f>
        <v>363.81256467422361</v>
      </c>
      <c r="Z20" s="21">
        <f>Z19*(1-'[1]IRP Inputs'!$C$5)</f>
        <v>373.78270960652003</v>
      </c>
      <c r="AA20" s="21">
        <f>AA19*(1-'[1]IRP Inputs'!$C$5)</f>
        <v>384.11167697198039</v>
      </c>
      <c r="AB20" s="21">
        <f>AB19*(1-'[1]IRP Inputs'!$C$5)</f>
        <v>394.81159029944632</v>
      </c>
      <c r="AC20" s="21">
        <f>AC19*(1-'[1]IRP Inputs'!$C$5)</f>
        <v>405.87311640751079</v>
      </c>
      <c r="AD20" s="21">
        <f>AD19*(1-'[1]IRP Inputs'!$C$5)</f>
        <v>417.36655129639399</v>
      </c>
      <c r="AE20" s="21">
        <f>AE19*(1-'[1]IRP Inputs'!$C$5)</f>
        <v>429.34889364217122</v>
      </c>
      <c r="AF20" s="21">
        <f>AF19*(1-'[1]IRP Inputs'!$C$5)</f>
        <v>441.67442510100039</v>
      </c>
      <c r="AG20" s="21">
        <f>AG19*(1-'[1]IRP Inputs'!$C$5)</f>
        <v>454.36934502315245</v>
      </c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</row>
    <row r="21" spans="2:116" ht="15.75" thickTop="1" x14ac:dyDescent="0.25">
      <c r="B21" s="20" t="s">
        <v>10</v>
      </c>
      <c r="C21" s="19">
        <f>MAX(C9-C20,0)</f>
        <v>98.497755578141977</v>
      </c>
      <c r="D21" s="19">
        <f>MAX(D9-D20,0)</f>
        <v>62.992745544251505</v>
      </c>
      <c r="E21" s="19">
        <f>MAX(E9-E20,0)</f>
        <v>55.089269389672111</v>
      </c>
      <c r="F21" s="19">
        <f>MAX(F9-F20,0)</f>
        <v>43.740849542532757</v>
      </c>
      <c r="G21" s="19">
        <f>MAX(G9-G20,0)</f>
        <v>35.562245895973746</v>
      </c>
      <c r="H21" s="19">
        <f>MAX(H9-H20,0)</f>
        <v>20.724414989069743</v>
      </c>
      <c r="I21" s="19">
        <f>MAX(I9-I20,0)</f>
        <v>6.9658658360911261</v>
      </c>
      <c r="J21" s="19">
        <f>MAX(J9-J20,0)</f>
        <v>0</v>
      </c>
      <c r="K21" s="19">
        <f>MAX(K9-K20,0)</f>
        <v>0</v>
      </c>
      <c r="L21" s="19">
        <f>MAX(L9-L20,0)</f>
        <v>0</v>
      </c>
      <c r="M21" s="19">
        <f>MAX(M9-M20,0)</f>
        <v>0</v>
      </c>
      <c r="N21" s="19">
        <f>MAX(N9-N20,0)</f>
        <v>0</v>
      </c>
      <c r="O21" s="19">
        <f>MAX(O9-O20,0)</f>
        <v>0</v>
      </c>
      <c r="P21" s="19">
        <f>MAX(P9-P20,0)</f>
        <v>0</v>
      </c>
      <c r="Q21" s="19">
        <f>MAX(Q9-Q20,0)</f>
        <v>0</v>
      </c>
      <c r="R21" s="19">
        <f>MAX(R9-R20,0)</f>
        <v>0</v>
      </c>
      <c r="S21" s="19">
        <f>MAX(S9-S20,0)</f>
        <v>0</v>
      </c>
      <c r="T21" s="19">
        <f>MAX(T9-T20,0)</f>
        <v>0</v>
      </c>
      <c r="U21" s="19">
        <f>MAX(U9-U20,0)</f>
        <v>0</v>
      </c>
      <c r="V21" s="19">
        <f>MAX(V9-V20,0)</f>
        <v>0</v>
      </c>
      <c r="W21" s="19">
        <f>MAX(W9-W20,0)</f>
        <v>0</v>
      </c>
      <c r="X21" s="19">
        <f>MAX(X9-X20,0)</f>
        <v>0</v>
      </c>
      <c r="Y21" s="19">
        <f>MAX(Y9-Y20,0)</f>
        <v>0</v>
      </c>
      <c r="Z21" s="19">
        <f>MAX(Z9-Z20,0)</f>
        <v>0</v>
      </c>
      <c r="AA21" s="19">
        <f>MAX(AA9-AA20,0)</f>
        <v>0</v>
      </c>
      <c r="AB21" s="19">
        <f>MAX(AB9-AB20,0)</f>
        <v>0</v>
      </c>
      <c r="AC21" s="19">
        <f>MAX(AC9-AC20,0)</f>
        <v>0</v>
      </c>
      <c r="AD21" s="19">
        <f>MAX(AD9-AD20,0)</f>
        <v>0</v>
      </c>
      <c r="AE21" s="19">
        <f>MAX(AE9-AE20,0)</f>
        <v>0</v>
      </c>
      <c r="AF21" s="19">
        <f>MAX(AF9-AF20,0)</f>
        <v>0</v>
      </c>
      <c r="AG21" s="19">
        <f>MAX(AG9-AG20,0)</f>
        <v>0</v>
      </c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</row>
    <row r="22" spans="2:116" x14ac:dyDescent="0.25"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</row>
    <row r="23" spans="2:116" x14ac:dyDescent="0.25">
      <c r="B23" s="14" t="s">
        <v>9</v>
      </c>
      <c r="C23" s="16">
        <v>1434782.2612999999</v>
      </c>
      <c r="D23" s="16">
        <v>1434543.2927000001</v>
      </c>
      <c r="E23" s="16">
        <v>1435077.9602999999</v>
      </c>
      <c r="F23" s="16">
        <v>1435350.6865000001</v>
      </c>
      <c r="G23" s="16">
        <v>1434687.3100999999</v>
      </c>
      <c r="H23" s="16">
        <v>1434951.4476999999</v>
      </c>
      <c r="I23" s="16">
        <v>1434711.7052</v>
      </c>
      <c r="J23" s="16">
        <v>1434689.0135999999</v>
      </c>
      <c r="K23" s="16">
        <v>1434602.4716</v>
      </c>
      <c r="L23" s="16">
        <v>1434817.9887000001</v>
      </c>
      <c r="M23" s="16">
        <v>1434455.162</v>
      </c>
      <c r="N23" s="16">
        <v>1436498.3136</v>
      </c>
      <c r="O23" s="16">
        <v>1436449.7043000001</v>
      </c>
      <c r="P23" s="16">
        <v>1436350.8603999999</v>
      </c>
      <c r="Q23" s="16">
        <v>1436283.5821</v>
      </c>
      <c r="R23" s="16">
        <v>1436230.2679999999</v>
      </c>
      <c r="S23" s="16">
        <v>1436191.3583</v>
      </c>
      <c r="T23" s="16">
        <v>1436243.2548</v>
      </c>
      <c r="U23" s="16">
        <v>1436204.8461</v>
      </c>
      <c r="V23" s="16">
        <v>1436147.9297</v>
      </c>
      <c r="W23" s="16">
        <v>1436078.8626000001</v>
      </c>
      <c r="X23" s="16">
        <v>1436071.9151000001</v>
      </c>
      <c r="Y23" s="16">
        <v>1436037.1695999999</v>
      </c>
      <c r="Z23" s="16">
        <v>1436046.9249</v>
      </c>
      <c r="AA23" s="16">
        <v>1436131.4179</v>
      </c>
      <c r="AB23" s="16">
        <v>1436165.0059</v>
      </c>
      <c r="AC23" s="16">
        <v>1436043.9383</v>
      </c>
      <c r="AD23" s="16">
        <v>1436046.0019</v>
      </c>
      <c r="AE23" s="16">
        <v>1436053.0776</v>
      </c>
      <c r="AF23" s="16">
        <v>1436051.2660000001</v>
      </c>
      <c r="AG23" s="16">
        <v>1435951.1296999999</v>
      </c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</row>
    <row r="24" spans="2:116" x14ac:dyDescent="0.25">
      <c r="B24" s="14" t="s">
        <v>8</v>
      </c>
      <c r="C24" s="16">
        <f>C23-C25</f>
        <v>234782.2612999999</v>
      </c>
      <c r="D24" s="16">
        <f>D23-D25</f>
        <v>234543.29270000011</v>
      </c>
      <c r="E24" s="16">
        <f>E23-E25</f>
        <v>235077.96029999992</v>
      </c>
      <c r="F24" s="16">
        <f>F23-F25</f>
        <v>235350.68650000007</v>
      </c>
      <c r="G24" s="16">
        <f>G23-G25</f>
        <v>234687.31009999989</v>
      </c>
      <c r="H24" s="16">
        <f>H23-H25</f>
        <v>234951.4476999999</v>
      </c>
      <c r="I24" s="16">
        <f>I23-I25</f>
        <v>234711.70519999997</v>
      </c>
      <c r="J24" s="16">
        <f>J23-J25</f>
        <v>234689.01359999995</v>
      </c>
      <c r="K24" s="16">
        <f>K23-K25</f>
        <v>234602.47160000005</v>
      </c>
      <c r="L24" s="16">
        <f>L23-L25</f>
        <v>234817.9887000001</v>
      </c>
      <c r="M24" s="16">
        <f>M23-M25</f>
        <v>234455.16200000001</v>
      </c>
      <c r="N24" s="16">
        <f>N23-N25</f>
        <v>236498.31359999999</v>
      </c>
      <c r="O24" s="16">
        <f>O23-O25</f>
        <v>236449.7043000001</v>
      </c>
      <c r="P24" s="16">
        <f>P23-P25</f>
        <v>236350.86039999989</v>
      </c>
      <c r="Q24" s="16">
        <f>Q23-Q25</f>
        <v>236283.5821</v>
      </c>
      <c r="R24" s="16">
        <f>R23-R25</f>
        <v>236230.26799999992</v>
      </c>
      <c r="S24" s="16">
        <f>S23-S25</f>
        <v>236191.35829999996</v>
      </c>
      <c r="T24" s="16">
        <f>T23-T25</f>
        <v>236243.2548</v>
      </c>
      <c r="U24" s="16">
        <f>U23-U25</f>
        <v>236204.84609999997</v>
      </c>
      <c r="V24" s="16">
        <f>V23-V25</f>
        <v>236147.92969999998</v>
      </c>
      <c r="W24" s="16">
        <f>W23-W25</f>
        <v>236078.86260000011</v>
      </c>
      <c r="X24" s="16">
        <f>X23-X25</f>
        <v>236071.9151000001</v>
      </c>
      <c r="Y24" s="16">
        <f>Y23-Y25</f>
        <v>236037.16959999991</v>
      </c>
      <c r="Z24" s="16">
        <f>Z23-Z25</f>
        <v>236046.92489999998</v>
      </c>
      <c r="AA24" s="16">
        <f>AA23-AA25</f>
        <v>236131.4179</v>
      </c>
      <c r="AB24" s="16">
        <f>AB23-AB25</f>
        <v>236165.00589999999</v>
      </c>
      <c r="AC24" s="16">
        <f>AC23-AC25</f>
        <v>236043.93830000004</v>
      </c>
      <c r="AD24" s="16">
        <f>AD23-AD25</f>
        <v>236046.00190000003</v>
      </c>
      <c r="AE24" s="16">
        <f>AE23-AE25</f>
        <v>236053.07759999996</v>
      </c>
      <c r="AF24" s="16">
        <f>AF23-AF25</f>
        <v>236051.26600000006</v>
      </c>
      <c r="AG24" s="16">
        <f>AG23-AG25</f>
        <v>235951.12969999993</v>
      </c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</row>
    <row r="25" spans="2:116" x14ac:dyDescent="0.25">
      <c r="B25" s="14" t="s">
        <v>7</v>
      </c>
      <c r="C25" s="16">
        <v>1200000</v>
      </c>
      <c r="D25" s="16">
        <v>1200000</v>
      </c>
      <c r="E25" s="16">
        <v>1200000</v>
      </c>
      <c r="F25" s="16">
        <v>1200000</v>
      </c>
      <c r="G25" s="16">
        <v>1200000</v>
      </c>
      <c r="H25" s="16">
        <v>1200000</v>
      </c>
      <c r="I25" s="16">
        <v>1200000</v>
      </c>
      <c r="J25" s="16">
        <v>1200000</v>
      </c>
      <c r="K25" s="16">
        <v>1200000</v>
      </c>
      <c r="L25" s="16">
        <v>1200000</v>
      </c>
      <c r="M25" s="16">
        <v>1200000</v>
      </c>
      <c r="N25" s="16">
        <v>1200000</v>
      </c>
      <c r="O25" s="16">
        <v>1200000</v>
      </c>
      <c r="P25" s="16">
        <v>1200000</v>
      </c>
      <c r="Q25" s="16">
        <v>1200000</v>
      </c>
      <c r="R25" s="16">
        <v>1200000</v>
      </c>
      <c r="S25" s="16">
        <v>1200000</v>
      </c>
      <c r="T25" s="16">
        <v>1200000</v>
      </c>
      <c r="U25" s="16">
        <v>1200000</v>
      </c>
      <c r="V25" s="16">
        <v>1200000</v>
      </c>
      <c r="W25" s="16">
        <v>1200000</v>
      </c>
      <c r="X25" s="16">
        <v>1200000</v>
      </c>
      <c r="Y25" s="16">
        <v>1200000</v>
      </c>
      <c r="Z25" s="16">
        <v>1200000</v>
      </c>
      <c r="AA25" s="16">
        <v>1200000</v>
      </c>
      <c r="AB25" s="16">
        <v>1200000</v>
      </c>
      <c r="AC25" s="16">
        <v>1200000</v>
      </c>
      <c r="AD25" s="16">
        <v>1200000</v>
      </c>
      <c r="AE25" s="16">
        <v>1200000</v>
      </c>
      <c r="AF25" s="16">
        <v>1200000</v>
      </c>
      <c r="AG25" s="16">
        <v>1200000</v>
      </c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</row>
    <row r="26" spans="2:116" x14ac:dyDescent="0.25">
      <c r="B26" s="14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</row>
    <row r="27" spans="2:116" x14ac:dyDescent="0.25">
      <c r="B27" s="14" t="s">
        <v>6</v>
      </c>
      <c r="C27" s="13">
        <f>C25/C23</f>
        <v>0.83636383886759735</v>
      </c>
      <c r="D27" s="13">
        <f>D25/D23</f>
        <v>0.83650316174246742</v>
      </c>
      <c r="E27" s="13">
        <f>E25/E23</f>
        <v>0.83619150540723419</v>
      </c>
      <c r="F27" s="13">
        <f>F25/F23</f>
        <v>0.83603262344627016</v>
      </c>
      <c r="G27" s="13">
        <f>G25/G23</f>
        <v>0.83641919152150179</v>
      </c>
      <c r="H27" s="13">
        <f>H25/H23</f>
        <v>0.83626522829285277</v>
      </c>
      <c r="I27" s="13">
        <f>I25/I23</f>
        <v>0.83640496947971787</v>
      </c>
      <c r="J27" s="13">
        <f>J25/J23</f>
        <v>0.8364181983863489</v>
      </c>
      <c r="K27" s="13">
        <f>K25/K23</f>
        <v>0.83646865508439427</v>
      </c>
      <c r="L27" s="13">
        <f>L25/L23</f>
        <v>0.83634301315614656</v>
      </c>
      <c r="M27" s="13">
        <f>M25/M23</f>
        <v>0.8365545551991258</v>
      </c>
      <c r="N27" s="13">
        <f>N25/N23</f>
        <v>0.83536471197984707</v>
      </c>
      <c r="O27" s="13">
        <f>O25/O23</f>
        <v>0.83539298062981959</v>
      </c>
      <c r="P27" s="13">
        <f>P25/P23</f>
        <v>0.8354504690210719</v>
      </c>
      <c r="Q27" s="13">
        <f>Q25/Q23</f>
        <v>0.835489603136361</v>
      </c>
      <c r="R27" s="13">
        <f>R25/R23</f>
        <v>0.83552061722737625</v>
      </c>
      <c r="S27" s="13">
        <f>S25/S23</f>
        <v>0.83554325338680746</v>
      </c>
      <c r="T27" s="13">
        <f>T25/T23</f>
        <v>0.83551306228212896</v>
      </c>
      <c r="U27" s="13">
        <f>U25/U23</f>
        <v>0.83553540656723735</v>
      </c>
      <c r="V27" s="13">
        <f>V25/V23</f>
        <v>0.83556851991609982</v>
      </c>
      <c r="W27" s="12">
        <f>V27</f>
        <v>0.83556851991609982</v>
      </c>
      <c r="X27" s="12">
        <f>W27</f>
        <v>0.83556851991609982</v>
      </c>
      <c r="Y27" s="12">
        <f>X27</f>
        <v>0.83556851991609982</v>
      </c>
      <c r="Z27" s="12">
        <f>Y27</f>
        <v>0.83556851991609982</v>
      </c>
      <c r="AA27" s="12">
        <f>Z27</f>
        <v>0.83556851991609982</v>
      </c>
      <c r="AB27" s="12">
        <f>AA27</f>
        <v>0.83556851991609982</v>
      </c>
      <c r="AC27" s="12">
        <f>AB27</f>
        <v>0.83556851991609982</v>
      </c>
      <c r="AD27" s="12">
        <f>AC27</f>
        <v>0.83556851991609982</v>
      </c>
      <c r="AE27" s="12">
        <f>AD27</f>
        <v>0.83556851991609982</v>
      </c>
      <c r="AF27" s="12">
        <f>AE27</f>
        <v>0.83556851991609982</v>
      </c>
      <c r="AG27" s="12">
        <f>AF27</f>
        <v>0.83556851991609982</v>
      </c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</row>
    <row r="28" spans="2:116" x14ac:dyDescent="0.25"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</row>
    <row r="29" spans="2:116" x14ac:dyDescent="0.25">
      <c r="B29" s="11" t="s">
        <v>5</v>
      </c>
      <c r="C29" s="10">
        <f>C12/C25*1000</f>
        <v>15.088197416666667</v>
      </c>
      <c r="D29" s="10">
        <f>D12/D25*1000</f>
        <v>41.997632583333335</v>
      </c>
      <c r="E29" s="10">
        <f>E12/E25*1000</f>
        <v>30.977585416666667</v>
      </c>
      <c r="F29" s="10">
        <f>F12/F25*1000</f>
        <v>24.844747583333334</v>
      </c>
      <c r="G29" s="10">
        <f>G12/G25*1000</f>
        <v>21.415965333333336</v>
      </c>
      <c r="H29" s="9">
        <f>H12/H25*1000</f>
        <v>37.747545833333334</v>
      </c>
      <c r="I29" s="9">
        <f>I12/I25*1000</f>
        <v>41.581855500000003</v>
      </c>
      <c r="J29" s="9">
        <f>J12/J25*1000</f>
        <v>52.767235250000006</v>
      </c>
      <c r="K29" s="9">
        <f>K12/K25*1000</f>
        <v>62.371656583333333</v>
      </c>
      <c r="L29" s="9">
        <f>L12/L25*1000</f>
        <v>61.235576666666667</v>
      </c>
      <c r="M29" s="9">
        <f>M12/M25*1000</f>
        <v>62.264557333333336</v>
      </c>
      <c r="N29" s="9">
        <f>N12/N25*1000</f>
        <v>75.720451666666676</v>
      </c>
      <c r="O29" s="9">
        <f>O12/O25*1000</f>
        <v>79.576788000000008</v>
      </c>
      <c r="P29" s="9">
        <f>P12/P25*1000</f>
        <v>83.333652833333346</v>
      </c>
      <c r="Q29" s="9">
        <f>Q12/Q25*1000</f>
        <v>87.342614916666676</v>
      </c>
      <c r="R29" s="9">
        <f>R12/R25*1000</f>
        <v>92.523441416666671</v>
      </c>
      <c r="S29" s="9">
        <f>S12/S25*1000</f>
        <v>96.97714775</v>
      </c>
      <c r="T29" s="9">
        <f>T12/T25*1000</f>
        <v>102.44941808333333</v>
      </c>
      <c r="U29" s="9">
        <f>U12/U25*1000</f>
        <v>107.73225425000001</v>
      </c>
      <c r="V29" s="9">
        <f>V12/V25*1000</f>
        <v>112.6464735</v>
      </c>
      <c r="W29" s="9">
        <f>W12/W25*1000</f>
        <v>118.71451466666666</v>
      </c>
      <c r="X29" s="9">
        <f>X12/X25*1000</f>
        <v>124.58889425000001</v>
      </c>
      <c r="Y29" s="9">
        <f>Y12/Y25*1000</f>
        <v>130.85041525000003</v>
      </c>
      <c r="Z29" s="9">
        <f>Z12/Z25*1000</f>
        <v>137.43344266666668</v>
      </c>
      <c r="AA29" s="9">
        <f>AA12/AA25*1000</f>
        <v>144.35785858333332</v>
      </c>
      <c r="AB29" s="9">
        <f>AB12/AB25*1000</f>
        <v>152.0868400833333</v>
      </c>
      <c r="AC29" s="9">
        <f>AC12/AC25*1000</f>
        <v>160.57647975</v>
      </c>
      <c r="AD29" s="9">
        <f>AD12/AD25*1000</f>
        <v>168.74917716666664</v>
      </c>
      <c r="AE29" s="9">
        <f>AE12/AE25*1000</f>
        <v>177.78306874999998</v>
      </c>
      <c r="AF29" s="9">
        <f>AF12/AF25*1000</f>
        <v>187.18332766666668</v>
      </c>
      <c r="AG29" s="9">
        <f>AG12/AG25*1000</f>
        <v>195.86169958333335</v>
      </c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</row>
    <row r="30" spans="2:116" x14ac:dyDescent="0.25"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</row>
    <row r="31" spans="2:116" x14ac:dyDescent="0.25"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</row>
    <row r="32" spans="2:116" x14ac:dyDescent="0.25">
      <c r="C32" s="2"/>
      <c r="D32" s="7"/>
      <c r="E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</row>
    <row r="33" spans="2:116" x14ac:dyDescent="0.25">
      <c r="B33" s="8" t="s">
        <v>4</v>
      </c>
      <c r="C33" s="2"/>
      <c r="D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</row>
    <row r="34" spans="2:116" x14ac:dyDescent="0.25">
      <c r="B34" s="6" t="s">
        <v>3</v>
      </c>
      <c r="C34" s="2"/>
    </row>
    <row r="35" spans="2:116" x14ac:dyDescent="0.25">
      <c r="B35" s="5" t="s">
        <v>2</v>
      </c>
      <c r="C35" s="2"/>
    </row>
    <row r="36" spans="2:116" x14ac:dyDescent="0.25">
      <c r="B36" s="4" t="s">
        <v>1</v>
      </c>
      <c r="C36" s="2"/>
    </row>
    <row r="37" spans="2:116" x14ac:dyDescent="0.25">
      <c r="B37" s="3" t="s">
        <v>0</v>
      </c>
      <c r="C37" s="2"/>
    </row>
    <row r="39" spans="2:116" x14ac:dyDescent="0.25">
      <c r="C39" s="2"/>
    </row>
    <row r="40" spans="2:116" x14ac:dyDescent="0.25">
      <c r="C40" s="2"/>
    </row>
    <row r="41" spans="2:116" x14ac:dyDescent="0.25">
      <c r="C41" s="2"/>
    </row>
    <row r="42" spans="2:116" x14ac:dyDescent="0.25">
      <c r="C42" s="1"/>
    </row>
    <row r="43" spans="2:116" x14ac:dyDescent="0.25">
      <c r="C43" s="1"/>
    </row>
    <row r="44" spans="2:116" x14ac:dyDescent="0.25">
      <c r="C44" s="1"/>
    </row>
    <row r="45" spans="2:116" x14ac:dyDescent="0.25">
      <c r="C45" s="1"/>
    </row>
    <row r="46" spans="2:116" x14ac:dyDescent="0.25">
      <c r="C46" s="1"/>
    </row>
    <row r="47" spans="2:116" x14ac:dyDescent="0.25">
      <c r="C47" s="1"/>
    </row>
    <row r="48" spans="2:116" x14ac:dyDescent="0.25">
      <c r="C48" s="1"/>
    </row>
    <row r="49" spans="3:3" x14ac:dyDescent="0.25">
      <c r="C49" s="1"/>
    </row>
    <row r="50" spans="3:3" x14ac:dyDescent="0.25">
      <c r="C50" s="1"/>
    </row>
    <row r="51" spans="3:3" x14ac:dyDescent="0.25">
      <c r="C51" s="1"/>
    </row>
    <row r="52" spans="3:3" x14ac:dyDescent="0.25">
      <c r="C52" s="1"/>
    </row>
    <row r="53" spans="3:3" x14ac:dyDescent="0.25">
      <c r="C53" s="1"/>
    </row>
    <row r="54" spans="3:3" x14ac:dyDescent="0.25">
      <c r="C54" s="1"/>
    </row>
    <row r="55" spans="3:3" x14ac:dyDescent="0.25">
      <c r="C55" s="1"/>
    </row>
    <row r="56" spans="3:3" x14ac:dyDescent="0.25">
      <c r="C56" s="1"/>
    </row>
    <row r="57" spans="3:3" x14ac:dyDescent="0.25">
      <c r="C57" s="1"/>
    </row>
    <row r="58" spans="3:3" x14ac:dyDescent="0.25">
      <c r="C58" s="1"/>
    </row>
    <row r="59" spans="3:3" x14ac:dyDescent="0.25">
      <c r="C59" s="1"/>
    </row>
    <row r="60" spans="3:3" x14ac:dyDescent="0.25">
      <c r="C60" s="1"/>
    </row>
    <row r="61" spans="3:3" x14ac:dyDescent="0.25">
      <c r="C61" s="1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5B365957C7CB40992C2FD98AC36155" ma:contentTypeVersion="12" ma:contentTypeDescription="Create a new document." ma:contentTypeScope="" ma:versionID="b2816d0ef92202c65df612e814dd258a">
  <xsd:schema xmlns:xsd="http://www.w3.org/2001/XMLSchema" xmlns:xs="http://www.w3.org/2001/XMLSchema" xmlns:p="http://schemas.microsoft.com/office/2006/metadata/properties" xmlns:ns2="b48abb86-6b75-4cc9-8ac7-293f3cb026c9" xmlns:ns3="b2b8bedc-0fcb-47cf-97d0-3e95d67c491f" targetNamespace="http://schemas.microsoft.com/office/2006/metadata/properties" ma:root="true" ma:fieldsID="c75008b61cef3e70b590bf96d7308de9" ns2:_="" ns3:_="">
    <xsd:import namespace="b48abb86-6b75-4cc9-8ac7-293f3cb026c9"/>
    <xsd:import namespace="b2b8bedc-0fcb-47cf-97d0-3e95d67c49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Workingon" minOccurs="0"/>
                <xsd:element ref="ns2:tes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abb86-6b75-4cc9-8ac7-293f3cb026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Workingon" ma:index="18" nillable="true" ma:displayName="Working on" ma:description="Who is working on the document" ma:format="Dropdown" ma:list="UserInfo" ma:SharePointGroup="0" ma:internalName="Workingon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est" ma:index="19" nillable="true" ma:displayName="test" ma:format="Dropdown" ma:internalName="tes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b8bedc-0fcb-47cf-97d0-3e95d67c491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st xmlns="b48abb86-6b75-4cc9-8ac7-293f3cb026c9" xsi:nil="true"/>
    <Workingon xmlns="b48abb86-6b75-4cc9-8ac7-293f3cb026c9">
      <UserInfo>
        <DisplayName/>
        <AccountId xsi:nil="true"/>
        <AccountType/>
      </UserInfo>
    </Workingon>
  </documentManagement>
</p:properties>
</file>

<file path=customXml/itemProps1.xml><?xml version="1.0" encoding="utf-8"?>
<ds:datastoreItem xmlns:ds="http://schemas.openxmlformats.org/officeDocument/2006/customXml" ds:itemID="{B5855EEC-7189-4392-8584-FDC4395A77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abb86-6b75-4cc9-8ac7-293f3cb026c9"/>
    <ds:schemaRef ds:uri="b2b8bedc-0fcb-47cf-97d0-3e95d67c49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630D8F-4A36-498C-A829-525113729C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805A77-4B22-4959-9472-20F8109BB3C2}">
  <ds:schemaRefs>
    <ds:schemaRef ds:uri="http://purl.org/dc/dcmitype/"/>
    <ds:schemaRef ds:uri="http://purl.org/dc/elements/1.1/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b2b8bedc-0fcb-47cf-97d0-3e95d67c491f"/>
    <ds:schemaRef ds:uri="http://schemas.openxmlformats.org/package/2006/metadata/core-properties"/>
    <ds:schemaRef ds:uri="b48abb86-6b75-4cc9-8ac7-293f3cb026c9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Net CONE_Energy_Only</vt:lpstr>
      <vt:lpstr>Net CONE_Full_AS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Sumin Wang</dc:creator>
  <cp:lastModifiedBy>Sumin Wang</cp:lastModifiedBy>
  <dcterms:created xsi:type="dcterms:W3CDTF">2021-04-30T18:35:18Z</dcterms:created>
  <dcterms:modified xsi:type="dcterms:W3CDTF">2021-04-30T18:37:03Z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{CC73E375-6236-4B60-91FE-F128F0881906}</vt:lpwstr>
  </property>
  <property fmtid="{D5CDD505-2E9C-101B-9397-08002B2CF9AE}" pid="3" name="ContentTypeId">
    <vt:lpwstr>0x010100685B365957C7CB40992C2FD98AC36155</vt:lpwstr>
  </property>
</Properties>
</file>